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Skarek\04. PřF\04_Přestavba místností 326 a 327 - A8\05_Výběr dodavatele\DPS PřF 3.NP A8\D - Dokumentace objektu\00 - Výkazy výměr\"/>
    </mc:Choice>
  </mc:AlternateContent>
  <bookViews>
    <workbookView xWindow="-105" yWindow="-105" windowWidth="23250" windowHeight="12570" activeTab="5"/>
  </bookViews>
  <sheets>
    <sheet name="Pokyny pro vyplnění" sheetId="11" r:id="rId1"/>
    <sheet name="Stavba" sheetId="1" r:id="rId2"/>
    <sheet name="VzorPolozky" sheetId="10" state="hidden" r:id="rId3"/>
    <sheet name="00 0 Naklady" sheetId="12" r:id="rId4"/>
    <sheet name="SO 116 1 Pol" sheetId="13" r:id="rId5"/>
    <sheet name="SO 116 2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 Naklady'!$1:$7</definedName>
    <definedName name="_xlnm.Print_Titles" localSheetId="4">'SO 116 1 Pol'!$1:$7</definedName>
    <definedName name="_xlnm.Print_Titles" localSheetId="5">'SO 116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 Naklady'!$A$1:$X$26</definedName>
    <definedName name="_xlnm.Print_Area" localSheetId="4">'SO 116 1 Pol'!$A$1:$X$335</definedName>
    <definedName name="_xlnm.Print_Area" localSheetId="5">'SO 116 2 Pol'!$A$1:$X$26</definedName>
    <definedName name="_xlnm.Print_Area" localSheetId="1">Stavba!$A$1:$J$84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6" i="13" l="1"/>
  <c r="I83" i="1" l="1"/>
  <c r="I80" i="1"/>
  <c r="I79" i="1"/>
  <c r="I78" i="1"/>
  <c r="I77" i="1"/>
  <c r="I76" i="1"/>
  <c r="I75" i="1"/>
  <c r="I64" i="1"/>
  <c r="I63" i="1"/>
  <c r="G45" i="1"/>
  <c r="F45" i="1"/>
  <c r="F41" i="1"/>
  <c r="G25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0" i="14"/>
  <c r="K10" i="14"/>
  <c r="O10" i="14"/>
  <c r="V10" i="14"/>
  <c r="G11" i="14"/>
  <c r="I11" i="14"/>
  <c r="I10" i="14" s="1"/>
  <c r="K11" i="14"/>
  <c r="M11" i="14"/>
  <c r="M10" i="14" s="1"/>
  <c r="O11" i="14"/>
  <c r="Q11" i="14"/>
  <c r="Q10" i="14" s="1"/>
  <c r="V11" i="14"/>
  <c r="G12" i="14"/>
  <c r="K12" i="14"/>
  <c r="O12" i="14"/>
  <c r="V12" i="14"/>
  <c r="G13" i="14"/>
  <c r="I13" i="14"/>
  <c r="I12" i="14" s="1"/>
  <c r="K13" i="14"/>
  <c r="M13" i="14"/>
  <c r="M12" i="14" s="1"/>
  <c r="O13" i="14"/>
  <c r="Q13" i="14"/>
  <c r="Q12" i="14" s="1"/>
  <c r="V13" i="14"/>
  <c r="G14" i="14"/>
  <c r="K14" i="14"/>
  <c r="O14" i="14"/>
  <c r="V14" i="14"/>
  <c r="G15" i="14"/>
  <c r="I15" i="14"/>
  <c r="I14" i="14" s="1"/>
  <c r="K15" i="14"/>
  <c r="M15" i="14"/>
  <c r="M14" i="14" s="1"/>
  <c r="O15" i="14"/>
  <c r="Q15" i="14"/>
  <c r="Q14" i="14" s="1"/>
  <c r="V15" i="14"/>
  <c r="G16" i="14"/>
  <c r="K16" i="14"/>
  <c r="O16" i="14"/>
  <c r="V16" i="14"/>
  <c r="G17" i="14"/>
  <c r="I17" i="14"/>
  <c r="I16" i="14" s="1"/>
  <c r="K17" i="14"/>
  <c r="M17" i="14"/>
  <c r="M16" i="14" s="1"/>
  <c r="O17" i="14"/>
  <c r="Q17" i="14"/>
  <c r="Q16" i="14" s="1"/>
  <c r="V17" i="14"/>
  <c r="G18" i="14"/>
  <c r="K18" i="14"/>
  <c r="O18" i="14"/>
  <c r="V18" i="14"/>
  <c r="G19" i="14"/>
  <c r="I19" i="14"/>
  <c r="I18" i="14" s="1"/>
  <c r="K19" i="14"/>
  <c r="M19" i="14"/>
  <c r="M18" i="14" s="1"/>
  <c r="O19" i="14"/>
  <c r="Q19" i="14"/>
  <c r="Q18" i="14" s="1"/>
  <c r="V19" i="14"/>
  <c r="G20" i="14"/>
  <c r="K20" i="14"/>
  <c r="O20" i="14"/>
  <c r="V20" i="14"/>
  <c r="G21" i="14"/>
  <c r="I21" i="14"/>
  <c r="I20" i="14" s="1"/>
  <c r="K21" i="14"/>
  <c r="M21" i="14"/>
  <c r="M20" i="14" s="1"/>
  <c r="O21" i="14"/>
  <c r="Q21" i="14"/>
  <c r="Q20" i="14" s="1"/>
  <c r="V21" i="14"/>
  <c r="G22" i="14"/>
  <c r="K22" i="14"/>
  <c r="O22" i="14"/>
  <c r="V22" i="14"/>
  <c r="G23" i="14"/>
  <c r="I23" i="14"/>
  <c r="I22" i="14" s="1"/>
  <c r="K23" i="14"/>
  <c r="M23" i="14"/>
  <c r="M22" i="14" s="1"/>
  <c r="O23" i="14"/>
  <c r="Q23" i="14"/>
  <c r="Q22" i="14" s="1"/>
  <c r="V23" i="14"/>
  <c r="AE25" i="14"/>
  <c r="AF25" i="14"/>
  <c r="BA40" i="13"/>
  <c r="BA14" i="13"/>
  <c r="BA10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2" i="13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I26" i="13"/>
  <c r="K26" i="13"/>
  <c r="M26" i="13"/>
  <c r="O26" i="13"/>
  <c r="Q26" i="13"/>
  <c r="V26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3" i="13"/>
  <c r="M33" i="13" s="1"/>
  <c r="I33" i="13"/>
  <c r="K33" i="13"/>
  <c r="O33" i="13"/>
  <c r="Q33" i="13"/>
  <c r="V33" i="13"/>
  <c r="V35" i="13"/>
  <c r="G36" i="13"/>
  <c r="I36" i="13"/>
  <c r="K36" i="13"/>
  <c r="K35" i="13" s="1"/>
  <c r="M36" i="13"/>
  <c r="O36" i="13"/>
  <c r="Q36" i="13"/>
  <c r="V36" i="13"/>
  <c r="G39" i="13"/>
  <c r="G35" i="13" s="1"/>
  <c r="I54" i="1" s="1"/>
  <c r="I39" i="13"/>
  <c r="K39" i="13"/>
  <c r="O39" i="13"/>
  <c r="O35" i="13" s="1"/>
  <c r="Q39" i="13"/>
  <c r="V39" i="13"/>
  <c r="G43" i="13"/>
  <c r="M43" i="13" s="1"/>
  <c r="M42" i="13" s="1"/>
  <c r="I43" i="13"/>
  <c r="I42" i="13" s="1"/>
  <c r="K43" i="13"/>
  <c r="K42" i="13" s="1"/>
  <c r="O43" i="13"/>
  <c r="O42" i="13" s="1"/>
  <c r="Q43" i="13"/>
  <c r="Q42" i="13" s="1"/>
  <c r="V43" i="13"/>
  <c r="V42" i="13" s="1"/>
  <c r="G46" i="13"/>
  <c r="G45" i="13" s="1"/>
  <c r="I56" i="1" s="1"/>
  <c r="I46" i="13"/>
  <c r="I45" i="13" s="1"/>
  <c r="K46" i="13"/>
  <c r="K45" i="13" s="1"/>
  <c r="O46" i="13"/>
  <c r="O45" i="13" s="1"/>
  <c r="Q46" i="13"/>
  <c r="Q45" i="13" s="1"/>
  <c r="V46" i="13"/>
  <c r="V45" i="13" s="1"/>
  <c r="G50" i="13"/>
  <c r="M50" i="13" s="1"/>
  <c r="I50" i="13"/>
  <c r="K50" i="13"/>
  <c r="O50" i="13"/>
  <c r="Q50" i="13"/>
  <c r="V50" i="13"/>
  <c r="G58" i="13"/>
  <c r="M58" i="13" s="1"/>
  <c r="I58" i="13"/>
  <c r="K58" i="13"/>
  <c r="O58" i="13"/>
  <c r="Q58" i="13"/>
  <c r="V58" i="13"/>
  <c r="G61" i="13"/>
  <c r="M61" i="13" s="1"/>
  <c r="I61" i="13"/>
  <c r="K61" i="13"/>
  <c r="O61" i="13"/>
  <c r="Q61" i="13"/>
  <c r="V61" i="13"/>
  <c r="G62" i="13"/>
  <c r="M62" i="13" s="1"/>
  <c r="I62" i="13"/>
  <c r="I49" i="13" s="1"/>
  <c r="K62" i="13"/>
  <c r="O62" i="13"/>
  <c r="Q62" i="13"/>
  <c r="Q49" i="13" s="1"/>
  <c r="V62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7" i="13"/>
  <c r="I77" i="13"/>
  <c r="K77" i="13"/>
  <c r="M77" i="13"/>
  <c r="O77" i="13"/>
  <c r="Q77" i="13"/>
  <c r="V77" i="13"/>
  <c r="G79" i="13"/>
  <c r="M79" i="13" s="1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3" i="13"/>
  <c r="I83" i="13"/>
  <c r="K83" i="13"/>
  <c r="M83" i="13"/>
  <c r="O83" i="13"/>
  <c r="Q83" i="13"/>
  <c r="V83" i="13"/>
  <c r="G85" i="13"/>
  <c r="M85" i="13" s="1"/>
  <c r="I85" i="13"/>
  <c r="K85" i="13"/>
  <c r="O85" i="13"/>
  <c r="Q85" i="13"/>
  <c r="V85" i="13"/>
  <c r="G87" i="13"/>
  <c r="M87" i="13" s="1"/>
  <c r="I87" i="13"/>
  <c r="K87" i="13"/>
  <c r="O87" i="13"/>
  <c r="Q87" i="13"/>
  <c r="V87" i="13"/>
  <c r="G89" i="13"/>
  <c r="M89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G106" i="13"/>
  <c r="M106" i="13" s="1"/>
  <c r="I106" i="13"/>
  <c r="K106" i="13"/>
  <c r="O106" i="13"/>
  <c r="Q106" i="13"/>
  <c r="V106" i="13"/>
  <c r="G109" i="13"/>
  <c r="I109" i="13"/>
  <c r="K109" i="13"/>
  <c r="M109" i="13"/>
  <c r="O109" i="13"/>
  <c r="Q109" i="13"/>
  <c r="V109" i="13"/>
  <c r="G113" i="13"/>
  <c r="M113" i="13" s="1"/>
  <c r="I113" i="13"/>
  <c r="K113" i="13"/>
  <c r="O113" i="13"/>
  <c r="Q113" i="13"/>
  <c r="V113" i="13"/>
  <c r="G117" i="13"/>
  <c r="M117" i="13" s="1"/>
  <c r="I117" i="13"/>
  <c r="K117" i="13"/>
  <c r="O117" i="13"/>
  <c r="Q117" i="13"/>
  <c r="V117" i="13"/>
  <c r="G123" i="13"/>
  <c r="I123" i="13"/>
  <c r="K123" i="13"/>
  <c r="M123" i="13"/>
  <c r="O123" i="13"/>
  <c r="Q123" i="13"/>
  <c r="V123" i="13"/>
  <c r="G126" i="13"/>
  <c r="M126" i="13" s="1"/>
  <c r="I126" i="13"/>
  <c r="K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I130" i="13"/>
  <c r="K130" i="13"/>
  <c r="M130" i="13"/>
  <c r="O130" i="13"/>
  <c r="Q130" i="13"/>
  <c r="V130" i="13"/>
  <c r="G132" i="13"/>
  <c r="M132" i="13" s="1"/>
  <c r="I132" i="13"/>
  <c r="K132" i="13"/>
  <c r="O132" i="13"/>
  <c r="Q132" i="13"/>
  <c r="V132" i="13"/>
  <c r="G134" i="13"/>
  <c r="M134" i="13" s="1"/>
  <c r="I134" i="13"/>
  <c r="K134" i="13"/>
  <c r="O134" i="13"/>
  <c r="Q134" i="13"/>
  <c r="V134" i="13"/>
  <c r="G136" i="13"/>
  <c r="M136" i="13" s="1"/>
  <c r="I136" i="13"/>
  <c r="K136" i="13"/>
  <c r="O136" i="13"/>
  <c r="Q136" i="13"/>
  <c r="V136" i="13"/>
  <c r="G139" i="13"/>
  <c r="M139" i="13" s="1"/>
  <c r="I139" i="13"/>
  <c r="K139" i="13"/>
  <c r="O139" i="13"/>
  <c r="Q139" i="13"/>
  <c r="V139" i="13"/>
  <c r="V144" i="13"/>
  <c r="G145" i="13"/>
  <c r="G144" i="13" s="1"/>
  <c r="I59" i="1" s="1"/>
  <c r="I145" i="13"/>
  <c r="I144" i="13" s="1"/>
  <c r="K145" i="13"/>
  <c r="K144" i="13" s="1"/>
  <c r="M145" i="13"/>
  <c r="M144" i="13" s="1"/>
  <c r="O145" i="13"/>
  <c r="O144" i="13" s="1"/>
  <c r="Q145" i="13"/>
  <c r="Q144" i="13" s="1"/>
  <c r="V145" i="13"/>
  <c r="G151" i="13"/>
  <c r="M151" i="13" s="1"/>
  <c r="I151" i="13"/>
  <c r="K151" i="13"/>
  <c r="O151" i="13"/>
  <c r="Q151" i="13"/>
  <c r="V151" i="13"/>
  <c r="G154" i="13"/>
  <c r="M154" i="13" s="1"/>
  <c r="I154" i="13"/>
  <c r="K154" i="13"/>
  <c r="O154" i="13"/>
  <c r="Q154" i="13"/>
  <c r="V154" i="13"/>
  <c r="G156" i="13"/>
  <c r="M156" i="13" s="1"/>
  <c r="I156" i="13"/>
  <c r="K156" i="13"/>
  <c r="O156" i="13"/>
  <c r="Q156" i="13"/>
  <c r="V156" i="13"/>
  <c r="G157" i="13"/>
  <c r="I157" i="13"/>
  <c r="K157" i="13"/>
  <c r="O157" i="13"/>
  <c r="O150" i="13" s="1"/>
  <c r="Q157" i="13"/>
  <c r="V157" i="13"/>
  <c r="I162" i="13"/>
  <c r="Q162" i="13"/>
  <c r="G163" i="13"/>
  <c r="I163" i="13"/>
  <c r="K163" i="13"/>
  <c r="K162" i="13" s="1"/>
  <c r="M163" i="13"/>
  <c r="O163" i="13"/>
  <c r="Q163" i="13"/>
  <c r="V163" i="13"/>
  <c r="V162" i="13" s="1"/>
  <c r="G165" i="13"/>
  <c r="M165" i="13" s="1"/>
  <c r="I165" i="13"/>
  <c r="K165" i="13"/>
  <c r="O165" i="13"/>
  <c r="Q165" i="13"/>
  <c r="V165" i="13"/>
  <c r="G169" i="13"/>
  <c r="M169" i="13" s="1"/>
  <c r="I169" i="13"/>
  <c r="I168" i="13" s="1"/>
  <c r="K169" i="13"/>
  <c r="O169" i="13"/>
  <c r="Q169" i="13"/>
  <c r="V169" i="13"/>
  <c r="V168" i="13" s="1"/>
  <c r="G170" i="13"/>
  <c r="I170" i="13"/>
  <c r="K170" i="13"/>
  <c r="M170" i="13"/>
  <c r="O170" i="13"/>
  <c r="Q170" i="13"/>
  <c r="V170" i="13"/>
  <c r="G172" i="13"/>
  <c r="M172" i="13" s="1"/>
  <c r="I172" i="13"/>
  <c r="K172" i="13"/>
  <c r="O172" i="13"/>
  <c r="Q172" i="13"/>
  <c r="V172" i="13"/>
  <c r="G176" i="13"/>
  <c r="I176" i="13"/>
  <c r="K176" i="13"/>
  <c r="O176" i="13"/>
  <c r="Q176" i="13"/>
  <c r="V176" i="13"/>
  <c r="G178" i="13"/>
  <c r="I178" i="13"/>
  <c r="K178" i="13"/>
  <c r="M178" i="13"/>
  <c r="O178" i="13"/>
  <c r="Q178" i="13"/>
  <c r="V178" i="13"/>
  <c r="G180" i="13"/>
  <c r="M180" i="13" s="1"/>
  <c r="I180" i="13"/>
  <c r="K180" i="13"/>
  <c r="O180" i="13"/>
  <c r="Q180" i="13"/>
  <c r="V180" i="13"/>
  <c r="G186" i="13"/>
  <c r="I186" i="13"/>
  <c r="K186" i="13"/>
  <c r="O186" i="13"/>
  <c r="Q186" i="13"/>
  <c r="V186" i="13"/>
  <c r="G190" i="13"/>
  <c r="I190" i="13"/>
  <c r="K190" i="13"/>
  <c r="M190" i="13"/>
  <c r="O190" i="13"/>
  <c r="Q190" i="13"/>
  <c r="V190" i="13"/>
  <c r="G192" i="13"/>
  <c r="I192" i="13"/>
  <c r="K192" i="13"/>
  <c r="M192" i="13"/>
  <c r="O192" i="13"/>
  <c r="Q192" i="13"/>
  <c r="V192" i="13"/>
  <c r="G194" i="13"/>
  <c r="M194" i="13" s="1"/>
  <c r="I194" i="13"/>
  <c r="K194" i="13"/>
  <c r="O194" i="13"/>
  <c r="Q194" i="13"/>
  <c r="V194" i="13"/>
  <c r="G196" i="13"/>
  <c r="M196" i="13" s="1"/>
  <c r="I196" i="13"/>
  <c r="K196" i="13"/>
  <c r="O196" i="13"/>
  <c r="Q196" i="13"/>
  <c r="V196" i="13"/>
  <c r="G202" i="13"/>
  <c r="G201" i="13" s="1"/>
  <c r="I66" i="1" s="1"/>
  <c r="I202" i="13"/>
  <c r="K202" i="13"/>
  <c r="O202" i="13"/>
  <c r="O201" i="13" s="1"/>
  <c r="Q202" i="13"/>
  <c r="V202" i="13"/>
  <c r="G204" i="13"/>
  <c r="M204" i="13" s="1"/>
  <c r="I204" i="13"/>
  <c r="K204" i="13"/>
  <c r="O204" i="13"/>
  <c r="Q204" i="13"/>
  <c r="V204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Q201" i="13" s="1"/>
  <c r="V207" i="13"/>
  <c r="G208" i="13"/>
  <c r="M208" i="13" s="1"/>
  <c r="I208" i="13"/>
  <c r="K208" i="13"/>
  <c r="O208" i="13"/>
  <c r="Q208" i="13"/>
  <c r="V208" i="13"/>
  <c r="G210" i="13"/>
  <c r="I210" i="13"/>
  <c r="K210" i="13"/>
  <c r="O210" i="13"/>
  <c r="Q210" i="13"/>
  <c r="V210" i="13"/>
  <c r="G212" i="13"/>
  <c r="M212" i="13" s="1"/>
  <c r="I212" i="13"/>
  <c r="K212" i="13"/>
  <c r="O212" i="13"/>
  <c r="Q212" i="13"/>
  <c r="V212" i="13"/>
  <c r="G214" i="13"/>
  <c r="M214" i="13" s="1"/>
  <c r="I214" i="13"/>
  <c r="K214" i="13"/>
  <c r="O214" i="13"/>
  <c r="Q214" i="13"/>
  <c r="V214" i="13"/>
  <c r="G216" i="13"/>
  <c r="I216" i="13"/>
  <c r="K216" i="13"/>
  <c r="M216" i="13"/>
  <c r="O216" i="13"/>
  <c r="Q216" i="13"/>
  <c r="V216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I219" i="13"/>
  <c r="K219" i="13"/>
  <c r="M219" i="13"/>
  <c r="O219" i="13"/>
  <c r="Q219" i="13"/>
  <c r="V219" i="13"/>
  <c r="G220" i="13"/>
  <c r="M220" i="13" s="1"/>
  <c r="I220" i="13"/>
  <c r="K220" i="13"/>
  <c r="O220" i="13"/>
  <c r="Q220" i="13"/>
  <c r="V220" i="13"/>
  <c r="G222" i="13"/>
  <c r="M222" i="13" s="1"/>
  <c r="I222" i="13"/>
  <c r="K222" i="13"/>
  <c r="O222" i="13"/>
  <c r="Q222" i="13"/>
  <c r="V222" i="13"/>
  <c r="G228" i="13"/>
  <c r="M228" i="13" s="1"/>
  <c r="I228" i="13"/>
  <c r="K228" i="13"/>
  <c r="O228" i="13"/>
  <c r="Q228" i="13"/>
  <c r="Q227" i="13" s="1"/>
  <c r="V228" i="13"/>
  <c r="G230" i="13"/>
  <c r="I230" i="13"/>
  <c r="K230" i="13"/>
  <c r="O230" i="13"/>
  <c r="Q230" i="13"/>
  <c r="V230" i="13"/>
  <c r="G241" i="13"/>
  <c r="M241" i="13" s="1"/>
  <c r="I241" i="13"/>
  <c r="K241" i="13"/>
  <c r="O241" i="13"/>
  <c r="Q241" i="13"/>
  <c r="V241" i="13"/>
  <c r="G244" i="13"/>
  <c r="M244" i="13" s="1"/>
  <c r="I244" i="13"/>
  <c r="K244" i="13"/>
  <c r="O244" i="13"/>
  <c r="Q244" i="13"/>
  <c r="V244" i="13"/>
  <c r="G245" i="13"/>
  <c r="I245" i="13"/>
  <c r="K245" i="13"/>
  <c r="O245" i="13"/>
  <c r="Q245" i="13"/>
  <c r="V245" i="13"/>
  <c r="G246" i="13"/>
  <c r="M246" i="13" s="1"/>
  <c r="I246" i="13"/>
  <c r="K246" i="13"/>
  <c r="O246" i="13"/>
  <c r="Q246" i="13"/>
  <c r="V246" i="13"/>
  <c r="G248" i="13"/>
  <c r="M248" i="13" s="1"/>
  <c r="I248" i="13"/>
  <c r="K248" i="13"/>
  <c r="O248" i="13"/>
  <c r="Q248" i="13"/>
  <c r="Q243" i="13" s="1"/>
  <c r="V248" i="13"/>
  <c r="G254" i="13"/>
  <c r="I254" i="13"/>
  <c r="K254" i="13"/>
  <c r="M254" i="13"/>
  <c r="O254" i="13"/>
  <c r="Q254" i="13"/>
  <c r="V254" i="13"/>
  <c r="G256" i="13"/>
  <c r="M256" i="13" s="1"/>
  <c r="I256" i="13"/>
  <c r="K256" i="13"/>
  <c r="O256" i="13"/>
  <c r="Q256" i="13"/>
  <c r="V256" i="13"/>
  <c r="G260" i="13"/>
  <c r="M260" i="13" s="1"/>
  <c r="I260" i="13"/>
  <c r="K260" i="13"/>
  <c r="O260" i="13"/>
  <c r="Q260" i="13"/>
  <c r="V260" i="13"/>
  <c r="G262" i="13"/>
  <c r="I262" i="13"/>
  <c r="K262" i="13"/>
  <c r="M262" i="13"/>
  <c r="O262" i="13"/>
  <c r="Q262" i="13"/>
  <c r="V262" i="13"/>
  <c r="G265" i="13"/>
  <c r="M265" i="13" s="1"/>
  <c r="I265" i="13"/>
  <c r="K265" i="13"/>
  <c r="O265" i="13"/>
  <c r="Q265" i="13"/>
  <c r="V265" i="13"/>
  <c r="G268" i="13"/>
  <c r="M268" i="13" s="1"/>
  <c r="I268" i="13"/>
  <c r="K268" i="13"/>
  <c r="O268" i="13"/>
  <c r="Q268" i="13"/>
  <c r="V268" i="13"/>
  <c r="G274" i="13"/>
  <c r="M274" i="13" s="1"/>
  <c r="I274" i="13"/>
  <c r="I273" i="13" s="1"/>
  <c r="K274" i="13"/>
  <c r="K273" i="13" s="1"/>
  <c r="O274" i="13"/>
  <c r="Q274" i="13"/>
  <c r="V274" i="13"/>
  <c r="V273" i="13" s="1"/>
  <c r="G276" i="13"/>
  <c r="I276" i="13"/>
  <c r="K276" i="13"/>
  <c r="M276" i="13"/>
  <c r="O276" i="13"/>
  <c r="Q276" i="13"/>
  <c r="V276" i="13"/>
  <c r="G278" i="13"/>
  <c r="M278" i="13" s="1"/>
  <c r="I278" i="13"/>
  <c r="K278" i="13"/>
  <c r="O278" i="13"/>
  <c r="Q278" i="13"/>
  <c r="V278" i="13"/>
  <c r="G284" i="13"/>
  <c r="M284" i="13" s="1"/>
  <c r="I284" i="13"/>
  <c r="K284" i="13"/>
  <c r="O284" i="13"/>
  <c r="Q284" i="13"/>
  <c r="V284" i="13"/>
  <c r="G287" i="13"/>
  <c r="I287" i="13"/>
  <c r="K287" i="13"/>
  <c r="M287" i="13"/>
  <c r="O287" i="13"/>
  <c r="Q287" i="13"/>
  <c r="V287" i="13"/>
  <c r="G289" i="13"/>
  <c r="M289" i="13" s="1"/>
  <c r="I289" i="13"/>
  <c r="K289" i="13"/>
  <c r="O289" i="13"/>
  <c r="Q289" i="13"/>
  <c r="V289" i="13"/>
  <c r="G291" i="13"/>
  <c r="M291" i="13" s="1"/>
  <c r="I291" i="13"/>
  <c r="K291" i="13"/>
  <c r="O291" i="13"/>
  <c r="Q291" i="13"/>
  <c r="Q283" i="13" s="1"/>
  <c r="V291" i="13"/>
  <c r="G293" i="13"/>
  <c r="I293" i="13"/>
  <c r="K293" i="13"/>
  <c r="M293" i="13"/>
  <c r="O293" i="13"/>
  <c r="Q293" i="13"/>
  <c r="V293" i="13"/>
  <c r="G295" i="13"/>
  <c r="I295" i="13"/>
  <c r="K295" i="13"/>
  <c r="M295" i="13"/>
  <c r="O295" i="13"/>
  <c r="Q295" i="13"/>
  <c r="V295" i="13"/>
  <c r="G299" i="13"/>
  <c r="I73" i="1" s="1"/>
  <c r="G300" i="13"/>
  <c r="M300" i="13" s="1"/>
  <c r="I300" i="13"/>
  <c r="K300" i="13"/>
  <c r="O300" i="13"/>
  <c r="Q300" i="13"/>
  <c r="V300" i="13"/>
  <c r="G302" i="13"/>
  <c r="I302" i="13"/>
  <c r="K302" i="13"/>
  <c r="M302" i="13"/>
  <c r="O302" i="13"/>
  <c r="Q302" i="13"/>
  <c r="V302" i="13"/>
  <c r="G305" i="13"/>
  <c r="M305" i="13" s="1"/>
  <c r="I305" i="13"/>
  <c r="K305" i="13"/>
  <c r="O305" i="13"/>
  <c r="Q305" i="13"/>
  <c r="V305" i="13"/>
  <c r="G308" i="13"/>
  <c r="M308" i="13" s="1"/>
  <c r="I308" i="13"/>
  <c r="K308" i="13"/>
  <c r="K307" i="13" s="1"/>
  <c r="O308" i="13"/>
  <c r="O307" i="13" s="1"/>
  <c r="Q308" i="13"/>
  <c r="V308" i="13"/>
  <c r="G309" i="13"/>
  <c r="M309" i="13" s="1"/>
  <c r="I309" i="13"/>
  <c r="K309" i="13"/>
  <c r="O309" i="13"/>
  <c r="Q309" i="13"/>
  <c r="V309" i="13"/>
  <c r="G316" i="13"/>
  <c r="I316" i="13"/>
  <c r="K316" i="13"/>
  <c r="O316" i="13"/>
  <c r="Q316" i="13"/>
  <c r="V316" i="13"/>
  <c r="G321" i="13"/>
  <c r="M321" i="13" s="1"/>
  <c r="I321" i="13"/>
  <c r="K321" i="13"/>
  <c r="O321" i="13"/>
  <c r="Q321" i="13"/>
  <c r="V321" i="13"/>
  <c r="G325" i="13"/>
  <c r="M325" i="13" s="1"/>
  <c r="I325" i="13"/>
  <c r="K325" i="13"/>
  <c r="O325" i="13"/>
  <c r="Q325" i="13"/>
  <c r="V325" i="13"/>
  <c r="G329" i="13"/>
  <c r="M329" i="13" s="1"/>
  <c r="I329" i="13"/>
  <c r="K329" i="13"/>
  <c r="O329" i="13"/>
  <c r="O315" i="13" s="1"/>
  <c r="Q329" i="13"/>
  <c r="V329" i="13"/>
  <c r="AE334" i="13"/>
  <c r="F43" i="1" s="1"/>
  <c r="BA23" i="12"/>
  <c r="BA21" i="12"/>
  <c r="BA19" i="12"/>
  <c r="BA17" i="12"/>
  <c r="BA12" i="12"/>
  <c r="G8" i="12"/>
  <c r="I82" i="1" s="1"/>
  <c r="I19" i="1" s="1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4" i="12"/>
  <c r="M14" i="12" s="1"/>
  <c r="I14" i="12"/>
  <c r="I13" i="12" s="1"/>
  <c r="K14" i="12"/>
  <c r="O14" i="12"/>
  <c r="O13" i="12" s="1"/>
  <c r="Q14" i="12"/>
  <c r="Q13" i="12" s="1"/>
  <c r="V14" i="12"/>
  <c r="G16" i="12"/>
  <c r="M16" i="12" s="1"/>
  <c r="I16" i="12"/>
  <c r="K16" i="12"/>
  <c r="K13" i="12" s="1"/>
  <c r="O16" i="12"/>
  <c r="Q16" i="12"/>
  <c r="V16" i="12"/>
  <c r="V13" i="12" s="1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AE25" i="12"/>
  <c r="F40" i="1" s="1"/>
  <c r="AF25" i="12"/>
  <c r="G41" i="1" s="1"/>
  <c r="I41" i="1" s="1"/>
  <c r="I20" i="1"/>
  <c r="I18" i="1"/>
  <c r="H46" i="1"/>
  <c r="I45" i="1"/>
  <c r="J28" i="1"/>
  <c r="J26" i="1"/>
  <c r="G38" i="1"/>
  <c r="F38" i="1"/>
  <c r="J23" i="1"/>
  <c r="J24" i="1"/>
  <c r="J25" i="1"/>
  <c r="J27" i="1"/>
  <c r="E24" i="1"/>
  <c r="G24" i="1"/>
  <c r="E26" i="1"/>
  <c r="G26" i="1"/>
  <c r="I40" i="1" l="1"/>
  <c r="G25" i="12"/>
  <c r="G40" i="1"/>
  <c r="F44" i="1"/>
  <c r="G307" i="13"/>
  <c r="I74" i="1" s="1"/>
  <c r="AF334" i="13"/>
  <c r="I315" i="13"/>
  <c r="K283" i="13"/>
  <c r="K253" i="13"/>
  <c r="O243" i="13"/>
  <c r="K315" i="13"/>
  <c r="Q315" i="13"/>
  <c r="M316" i="13"/>
  <c r="G315" i="13"/>
  <c r="I81" i="1" s="1"/>
  <c r="Q307" i="13"/>
  <c r="M307" i="13"/>
  <c r="V299" i="13"/>
  <c r="I299" i="13"/>
  <c r="V283" i="13"/>
  <c r="Q273" i="13"/>
  <c r="M273" i="13"/>
  <c r="O209" i="13"/>
  <c r="O8" i="13"/>
  <c r="Q185" i="13"/>
  <c r="M162" i="13"/>
  <c r="V253" i="13"/>
  <c r="M202" i="13"/>
  <c r="M201" i="13" s="1"/>
  <c r="O299" i="13"/>
  <c r="Q299" i="13"/>
  <c r="M299" i="13"/>
  <c r="I283" i="13"/>
  <c r="M283" i="13"/>
  <c r="Q253" i="13"/>
  <c r="I243" i="13"/>
  <c r="I227" i="13"/>
  <c r="K209" i="13"/>
  <c r="V185" i="13"/>
  <c r="I185" i="13"/>
  <c r="F39" i="1"/>
  <c r="F46" i="1" s="1"/>
  <c r="G23" i="1" s="1"/>
  <c r="G243" i="13"/>
  <c r="I69" i="1" s="1"/>
  <c r="O227" i="13"/>
  <c r="G227" i="13"/>
  <c r="I68" i="1" s="1"/>
  <c r="V209" i="13"/>
  <c r="I209" i="13"/>
  <c r="V201" i="13"/>
  <c r="K201" i="13"/>
  <c r="O185" i="13"/>
  <c r="O168" i="13"/>
  <c r="V150" i="13"/>
  <c r="K150" i="13"/>
  <c r="Q69" i="13"/>
  <c r="I69" i="13"/>
  <c r="K49" i="13"/>
  <c r="V315" i="13"/>
  <c r="V307" i="13"/>
  <c r="I307" i="13"/>
  <c r="K299" i="13"/>
  <c r="O283" i="13"/>
  <c r="G283" i="13"/>
  <c r="I72" i="1" s="1"/>
  <c r="O273" i="13"/>
  <c r="G273" i="13"/>
  <c r="I71" i="1" s="1"/>
  <c r="I253" i="13"/>
  <c r="O253" i="13"/>
  <c r="G253" i="13"/>
  <c r="I70" i="1" s="1"/>
  <c r="M245" i="13"/>
  <c r="M243" i="13" s="1"/>
  <c r="V243" i="13"/>
  <c r="K243" i="13"/>
  <c r="M230" i="13"/>
  <c r="V227" i="13"/>
  <c r="K227" i="13"/>
  <c r="Q209" i="13"/>
  <c r="G209" i="13"/>
  <c r="I67" i="1" s="1"/>
  <c r="I201" i="13"/>
  <c r="K185" i="13"/>
  <c r="K168" i="13"/>
  <c r="O162" i="13"/>
  <c r="G162" i="13"/>
  <c r="I61" i="1" s="1"/>
  <c r="G150" i="13"/>
  <c r="I60" i="1" s="1"/>
  <c r="I17" i="1" s="1"/>
  <c r="Q150" i="13"/>
  <c r="I150" i="13"/>
  <c r="O69" i="13"/>
  <c r="G69" i="13"/>
  <c r="I58" i="1" s="1"/>
  <c r="V49" i="13"/>
  <c r="G8" i="13"/>
  <c r="Q8" i="13"/>
  <c r="G185" i="13"/>
  <c r="I65" i="1" s="1"/>
  <c r="G168" i="13"/>
  <c r="I62" i="1" s="1"/>
  <c r="Q168" i="13"/>
  <c r="V69" i="13"/>
  <c r="K69" i="13"/>
  <c r="O49" i="13"/>
  <c r="K8" i="13"/>
  <c r="Q35" i="13"/>
  <c r="I35" i="13"/>
  <c r="V8" i="13"/>
  <c r="I8" i="13"/>
  <c r="M253" i="13"/>
  <c r="M69" i="13"/>
  <c r="M49" i="13"/>
  <c r="M315" i="13"/>
  <c r="M227" i="13"/>
  <c r="M210" i="13"/>
  <c r="M209" i="13" s="1"/>
  <c r="M186" i="13"/>
  <c r="M185" i="13" s="1"/>
  <c r="M176" i="13"/>
  <c r="M168" i="13" s="1"/>
  <c r="M157" i="13"/>
  <c r="M150" i="13" s="1"/>
  <c r="G49" i="13"/>
  <c r="I57" i="1" s="1"/>
  <c r="M46" i="13"/>
  <c r="M45" i="13" s="1"/>
  <c r="G42" i="13"/>
  <c r="I55" i="1" s="1"/>
  <c r="M39" i="13"/>
  <c r="M35" i="13" s="1"/>
  <c r="M22" i="13"/>
  <c r="M8" i="13" s="1"/>
  <c r="M13" i="12"/>
  <c r="G13" i="12"/>
  <c r="G44" i="1" l="1"/>
  <c r="I44" i="1" s="1"/>
  <c r="G39" i="1"/>
  <c r="G43" i="1"/>
  <c r="I43" i="1" s="1"/>
  <c r="G334" i="13"/>
  <c r="I53" i="1"/>
  <c r="I39" i="1" l="1"/>
  <c r="I46" i="1" s="1"/>
  <c r="G46" i="1"/>
  <c r="G25" i="1" s="1"/>
  <c r="A27" i="1" s="1"/>
  <c r="A28" i="1" s="1"/>
  <c r="G28" i="1" s="1"/>
  <c r="G27" i="1" s="1"/>
  <c r="G29" i="1" s="1"/>
  <c r="I16" i="1"/>
  <c r="I21" i="1" s="1"/>
  <c r="I84" i="1"/>
  <c r="J83" i="1" l="1"/>
  <c r="J69" i="1"/>
  <c r="J72" i="1"/>
  <c r="J59" i="1"/>
  <c r="J80" i="1"/>
  <c r="J56" i="1"/>
  <c r="J81" i="1"/>
  <c r="J73" i="1"/>
  <c r="J64" i="1"/>
  <c r="J60" i="1"/>
  <c r="J79" i="1"/>
  <c r="J53" i="1"/>
  <c r="J74" i="1"/>
  <c r="J78" i="1"/>
  <c r="J82" i="1"/>
  <c r="J70" i="1"/>
  <c r="J58" i="1"/>
  <c r="J77" i="1"/>
  <c r="J76" i="1"/>
  <c r="J54" i="1"/>
  <c r="J55" i="1"/>
  <c r="J66" i="1"/>
  <c r="J65" i="1"/>
  <c r="J61" i="1"/>
  <c r="J63" i="1"/>
  <c r="J57" i="1"/>
  <c r="J68" i="1"/>
  <c r="J71" i="1"/>
  <c r="J62" i="1"/>
  <c r="J75" i="1"/>
  <c r="J67" i="1"/>
  <c r="J40" i="1"/>
  <c r="J44" i="1"/>
  <c r="J45" i="1"/>
  <c r="J41" i="1"/>
  <c r="J43" i="1"/>
  <c r="J39" i="1"/>
  <c r="J46" i="1" s="1"/>
  <c r="J8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lenka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<sst xmlns="http://schemas.openxmlformats.org/spreadsheetml/2006/main" count="1794" uniqueCount="620">
  <si>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</si>
  <si>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</si>
  <si>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</si>
  <si>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</si>
  <si>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</si>
  <si>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</si>
  <si>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</si>
  <si>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</si>
  <si>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</si>
  <si>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</si>
  <si>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</si>
  <si>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</si>
  <si>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</si>
  <si>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</si>
  <si>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</si>
  <si>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</si>
  <si>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</si>
  <si>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</si>
  <si>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</si>
  <si>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</si>
  <si>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</si>
  <si>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</si>
  <si>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</si>
  <si>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</si>
  <si>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</si>
  <si>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</si>
  <si>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</si>
  <si>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</si>
  <si>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</si>
  <si>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</si>
  <si>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</si>
  <si>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</si>
  <si>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</si>
  <si>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</si>
  <si>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</si>
  <si>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</si>
  <si>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</si>
  <si>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</si>
  <si>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</si>
  <si>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</si>
  <si>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</si>
  <si>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</si>
  <si>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</si>
  <si>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2021/28 AID</t>
  </si>
  <si>
    <t>UKB G - drobné objekty</t>
  </si>
  <si>
    <t>Masarykova univerzita</t>
  </si>
  <si>
    <t>Žerotínovo náměstí 617/9</t>
  </si>
  <si>
    <t>Brno-Brno-město</t>
  </si>
  <si>
    <t>60200</t>
  </si>
  <si>
    <t>00216224</t>
  </si>
  <si>
    <t>CZ00216224</t>
  </si>
  <si>
    <t>AiD team a.s.</t>
  </si>
  <si>
    <t>Netroufalky 797/7</t>
  </si>
  <si>
    <t>Brno-Bohunice</t>
  </si>
  <si>
    <t>62500</t>
  </si>
  <si>
    <t>04270100</t>
  </si>
  <si>
    <t>CZ04270100</t>
  </si>
  <si>
    <t>Stavba</t>
  </si>
  <si>
    <t>Ostatní a vedlejší náklady</t>
  </si>
  <si>
    <t>0</t>
  </si>
  <si>
    <t>VN+ON</t>
  </si>
  <si>
    <t>Stavební objekt</t>
  </si>
  <si>
    <t>SO 116</t>
  </si>
  <si>
    <t>Úprava místností 326 a 327 v pavilonu A8</t>
  </si>
  <si>
    <t>1</t>
  </si>
  <si>
    <t>stavební část</t>
  </si>
  <si>
    <t>2</t>
  </si>
  <si>
    <t>profese</t>
  </si>
  <si>
    <t>Celkem za stavbu</t>
  </si>
  <si>
    <t>CZK</t>
  </si>
  <si>
    <t>Rekapitulace dílů</t>
  </si>
  <si>
    <t>Typ dílu</t>
  </si>
  <si>
    <t>3</t>
  </si>
  <si>
    <t>Svislé a kompletní konstrukce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</si>
  <si>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</si>
  <si>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</si>
  <si>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</si>
  <si>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</si>
  <si>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</si>
  <si>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</si>
  <si>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</si>
  <si>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</si>
  <si>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</si>
  <si>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</si>
  <si>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</si>
  <si>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</si>
  <si>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</si>
  <si>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</si>
  <si>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</si>
  <si>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</si>
  <si>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</si>
  <si>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</si>
  <si>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</si>
  <si>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</si>
  <si>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730</t>
  </si>
  <si>
    <t>Ústřední vytápění</t>
  </si>
  <si>
    <t>764</t>
  </si>
  <si>
    <t>Konstrukce klempířské</t>
  </si>
  <si>
    <t>766</t>
  </si>
  <si>
    <t>Konstrukce truhlářské</t>
  </si>
  <si>
    <t>767</t>
  </si>
  <si>
    <t>Konstrukce zámečnické</t>
  </si>
  <si>
    <t>768</t>
  </si>
  <si>
    <t>Podhledy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</si>
  <si>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</si>
  <si>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</si>
  <si>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</si>
  <si>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</si>
  <si>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</si>
  <si>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</si>
  <si>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</si>
  <si>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</si>
  <si>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</si>
  <si>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</si>
  <si>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</si>
  <si>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</si>
  <si>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796-1</t>
  </si>
  <si>
    <t>Technické plyny</t>
  </si>
  <si>
    <t>M21</t>
  </si>
  <si>
    <t>Elektromontáže</t>
  </si>
  <si>
    <t>M22</t>
  </si>
  <si>
    <t>Montáž sdělovací a zabezp. techniky</t>
  </si>
  <si>
    <t>M22m</t>
  </si>
  <si>
    <t>Měření a regulace</t>
  </si>
  <si>
    <t>M24</t>
  </si>
  <si>
    <t>Montáže vzduchotechnických zařízení</t>
  </si>
  <si>
    <t>M24 ch</t>
  </si>
  <si>
    <t>Chlazení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</si>
  <si>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</si>
  <si>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</si>
  <si>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</si>
  <si>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</si>
  <si>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</si>
  <si>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</si>
  <si>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</si>
  <si>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</si>
  <si>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</si>
  <si>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</si>
  <si>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</si>
  <si>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</si>
  <si>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</si>
  <si>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</si>
  <si>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</si>
  <si>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</si>
  <si>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</si>
  <si>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</si>
  <si>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</si>
  <si>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</si>
  <si>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</si>
  <si>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</si>
  <si>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</si>
  <si>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</si>
  <si>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</si>
  <si>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</si>
  <si>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</si>
  <si>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</si>
  <si>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</si>
  <si>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</si>
  <si>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</si>
  <si>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</si>
  <si>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</si>
  <si>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</si>
  <si>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</si>
  <si>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</si>
  <si>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</si>
  <si>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</si>
  <si>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</si>
  <si>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II</t>
  </si>
  <si>
    <t>Indiv</t>
  </si>
  <si>
    <t>VRN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</si>
  <si>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</si>
  <si>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</si>
  <si>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</si>
  <si>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</si>
  <si>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</si>
  <si>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</si>
  <si>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</si>
  <si>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005211010R</t>
  </si>
  <si>
    <t>Předání a převzetí staveniště</t>
  </si>
  <si>
    <t>POL99_8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</si>
  <si>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</si>
  <si>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</si>
  <si>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</si>
  <si>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</si>
  <si>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</si>
  <si>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</si>
  <si>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</si>
  <si>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</si>
  <si>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</si>
  <si>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</si>
  <si>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</si>
  <si>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</si>
  <si>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</si>
  <si>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</si>
  <si>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END</t>
  </si>
  <si>
    <t>Položkový soupis prací a dodávek</t>
  </si>
  <si>
    <t>342261113RT1</t>
  </si>
  <si>
    <t>Příčky z desek sádrokartonových jednoduché opláštění, jednoduchá konstrukce CW 100 tloušťka příčky 125 mm, desky standard, tloušťky 12,5 mm, tloušťka izolace 50 mm, požární odolnost EI 30</t>
  </si>
  <si>
    <t>m2</t>
  </si>
  <si>
    <t>801-1</t>
  </si>
  <si>
    <t>RTS 21/ I</t>
  </si>
  <si>
    <t>Práce</t>
  </si>
  <si>
    <t>POL1_</t>
  </si>
  <si>
    <t>zřízení nosné konstrukce příčky, vložení tepelné izolace tl. do 5 cm, montáž desek, tmelení spár Q2 a úprava rohů. Včetně dodávek materiálu.</t>
  </si>
  <si>
    <t>SPI</t>
  </si>
  <si>
    <t>(1,03+1,0)*2,05</t>
  </si>
  <si>
    <t>VV</t>
  </si>
  <si>
    <t>,3*3,725</t>
  </si>
  <si>
    <t>342261213RT1</t>
  </si>
  <si>
    <t>Příčky z desek sádrokartonových dvojité opláštění, jednoduchá konstrukce CW 100 tloušťka příčky 150 mm, desky standard, tloušťky 12,5 mm, tloušťka izolace 50 mm, požární odolnost EI 60</t>
  </si>
  <si>
    <t>5,875*3,72-,8*1,97-1,8*,95</t>
  </si>
  <si>
    <t>,3*,3*15</t>
  </si>
  <si>
    <t>342263998RT1</t>
  </si>
  <si>
    <t>Úpravy, doplňkové práce a příplatky pro sádrokartonové a sádrovláknité příčky příplatky za plochy do 2 m2</t>
  </si>
  <si>
    <t>,285*2,05</t>
  </si>
  <si>
    <t>2,0*1,0</t>
  </si>
  <si>
    <t>342263998RT2</t>
  </si>
  <si>
    <t>Úpravy, doplňkové práce a příplatky pro sádrokartonové a sádrovláknité příčky příplatky za plochy nad 2 do 5 m2</t>
  </si>
  <si>
    <t>342090132R00</t>
  </si>
  <si>
    <t>Úprava nosné konstrukce a opláštění SDK příčky pro zřízení otvoru pro dveře jednokřídlé, při hmotnosti jednoho křídla do 25 kg, v SDK příčce z R-CW a R-UW profilů š. 100 mm, 2 x opláštěné</t>
  </si>
  <si>
    <t>kus</t>
  </si>
  <si>
    <t>dveře : 3</t>
  </si>
  <si>
    <t>342266111RA1</t>
  </si>
  <si>
    <t>Předstěny opláštěné sádrokartonovými deskami obklad stěn sádrokartonem na ocelovou konstrukci z profilů CW 50 tloušťka desky 12, 5 mm, standard, bez izolace</t>
  </si>
  <si>
    <t>(5,1+5,875+4,85+,125*3)*2,85</t>
  </si>
  <si>
    <t>-1,8*,95+,125*(1,8*2+,95*2)</t>
  </si>
  <si>
    <t>342261112x</t>
  </si>
  <si>
    <t>šachtová předstěna EI30 sádrokarton. ocel.kce, 2x oplášť.desky protipožární tl. 12,5 mm</t>
  </si>
  <si>
    <t>Vlastní</t>
  </si>
  <si>
    <t>Kalkul</t>
  </si>
  <si>
    <t>2,3np : 2,0*1,0*2</t>
  </si>
  <si>
    <t>34226121x</t>
  </si>
  <si>
    <t>Příčka sádrokarton. ocel.kce, 2x oplášť. tl.80 mm, desky standard tl. 12,5 mm, izol. minerál tl. 2 cm</t>
  </si>
  <si>
    <t>3422633x</t>
  </si>
  <si>
    <t>Úprava sádrokartonové příčky pro zavěšení nábytku (prkno 2x150/25mm+úchytky), kompl.dod+mtz dle v.č. D116-01-010</t>
  </si>
  <si>
    <t>m</t>
  </si>
  <si>
    <t>5,875*4+3,725-,9*2-1,0*1,8*2</t>
  </si>
  <si>
    <t>632411150RU1</t>
  </si>
  <si>
    <t>Potěr ze suchých směsí samonivelační anhydritový, tloušťky 50 mm, bez penetrace</t>
  </si>
  <si>
    <t>s rozprostřením a uhlazením</t>
  </si>
  <si>
    <t>(4,4+,8)*,15+1,0*2*,125</t>
  </si>
  <si>
    <t>632441491R00</t>
  </si>
  <si>
    <t xml:space="preserve">Potěr litý anhydritový broušení anhydritových potěrů </t>
  </si>
  <si>
    <t>dovoz směsi, doprava pomocí šnekového čerpadla, lití hadicí na plochu, dvojí (křížem vedené) rozvlnění hrazdami</t>
  </si>
  <si>
    <t>642942213R0x</t>
  </si>
  <si>
    <t>Osazení zárubně do sádrokarton. příčky tl. 125 mm</t>
  </si>
  <si>
    <t>přesunutá : 1</t>
  </si>
  <si>
    <t>941955003R00</t>
  </si>
  <si>
    <t>Lešení lehké pracovní pomocné pomocné, o výšce lešeňové podlahy přes 1,9 do 2,5 m</t>
  </si>
  <si>
    <t>800-3</t>
  </si>
  <si>
    <t>6,16*(2,725+3,85)-,125*(1,025+1,06)</t>
  </si>
  <si>
    <t>1pp,1np,2np,3np : (5,0+10,0+50,0+25,0)*1,2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</si>
  <si>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</si>
  <si>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</si>
  <si>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3np cca : 7,1*6,5</t>
  </si>
  <si>
    <t>Mezisoučet</t>
  </si>
  <si>
    <t>dotčené prostory 3np : 78,0+30,8+28,5+16,5+25,5</t>
  </si>
  <si>
    <t xml:space="preserve">                        2np : 18,7+28,6+16,1+20,9+91,8</t>
  </si>
  <si>
    <t xml:space="preserve">                        1np : 65,7+70,2+69,4</t>
  </si>
  <si>
    <t xml:space="preserve">                        1pp : 13,1+18,2+2,1+55,3</t>
  </si>
  <si>
    <t>953981103R00</t>
  </si>
  <si>
    <t>Chemické kotvy do betonu, do cihelného zdiva do betonu, hloubky 110 mm, M 12, ampule pro chemickou kotvu</t>
  </si>
  <si>
    <t>801-4</t>
  </si>
  <si>
    <t>pro Z01 : 48</t>
  </si>
  <si>
    <t>pro Z03 : 4</t>
  </si>
  <si>
    <t>950ž</t>
  </si>
  <si>
    <t>přepojení ovládání žaluzií</t>
  </si>
  <si>
    <t>sada</t>
  </si>
  <si>
    <t>95290</t>
  </si>
  <si>
    <t>ochrana podlah  pod lešením - zřízení+odstranění</t>
  </si>
  <si>
    <t>1pp,1np,2np,3np : (5,0+10,0+50,0+25,0)*1,2*1,2</t>
  </si>
  <si>
    <t>95291</t>
  </si>
  <si>
    <t>ochrana výtahu před poškozením - zřízení+odstranění</t>
  </si>
  <si>
    <t>ks</t>
  </si>
  <si>
    <t>95292</t>
  </si>
  <si>
    <t>ochrana podlah  v přístupových cestách - zřízení+odstranění</t>
  </si>
  <si>
    <t>cca : (50*4+120)*2,0</t>
  </si>
  <si>
    <t>95293</t>
  </si>
  <si>
    <t>ochrana nábytku a vybavení před prachem a poškozením v dotčených prostorách 1pp - 3np, - zřízení+odstranění</t>
  </si>
  <si>
    <t>soubor</t>
  </si>
  <si>
    <t>95294</t>
  </si>
  <si>
    <t>protiprašná opatření (dle standardu 19)ochrana proti pronikání prachu ze stavby do ostatních prostor, - zřízení+odstranění</t>
  </si>
  <si>
    <t>965048150R00</t>
  </si>
  <si>
    <t>Dočištění povrchu po vybourání dlažeb do tmele, plochy do 50%</t>
  </si>
  <si>
    <t>801-3</t>
  </si>
  <si>
    <t>327 : 10,81</t>
  </si>
  <si>
    <t>965048515R00</t>
  </si>
  <si>
    <t>Broušení betonového povrchu do tloušťky 5 mm</t>
  </si>
  <si>
    <t>327 : 21,33-10,81</t>
  </si>
  <si>
    <t>965081713R00</t>
  </si>
  <si>
    <t>Bourání podlah z keramických dlaždic, tloušťky do 10 mm, plochy přes 1 m2</t>
  </si>
  <si>
    <t>bez podkladního lože, s jakoukoliv výplní spár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</si>
  <si>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</si>
  <si>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</si>
  <si>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</si>
  <si>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</si>
  <si>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</si>
  <si>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</si>
  <si>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970031130R00</t>
  </si>
  <si>
    <t>Jádrové vrtání, kruhové prostupy v cihelném zdivu jádrové vrtání, do D 130 mm</t>
  </si>
  <si>
    <t>D110 střecha skladba tl. 380-470mm : 1*,47</t>
  </si>
  <si>
    <t>970031160R00</t>
  </si>
  <si>
    <t>Jádrové vrtání, kruhové prostupy v cihelném zdivu jádrové vrtání, do D 160 mm</t>
  </si>
  <si>
    <t>D150 střecha skladba tl. 380-470mm : 1*,47</t>
  </si>
  <si>
    <t>970031300R00</t>
  </si>
  <si>
    <t>Jádrové vrtání, kruhové prostupy v cihelném zdivu jádrové vrtání, do D 300 mm</t>
  </si>
  <si>
    <t>D300 střecha skladba tl. 380-470mm : 5*,47</t>
  </si>
  <si>
    <t>970041130R00</t>
  </si>
  <si>
    <t>Jádrové vrtání, kruhové prostupy v prostém betonu jádrové vrtání , do D 130 mm</t>
  </si>
  <si>
    <t>D110 podlaha : ,1*(4+1)</t>
  </si>
  <si>
    <t>970051030R00</t>
  </si>
  <si>
    <t>Jádrové vrtání, kruhové prostupy v železobetonu jádrové vrtání , d 30 mm</t>
  </si>
  <si>
    <t>D300 cca : ,12*5*35</t>
  </si>
  <si>
    <t>970051080R00</t>
  </si>
  <si>
    <t>Jádrové vrtání, kruhové prostupy v železobetonu jádrové vrtání , do D 80 mm</t>
  </si>
  <si>
    <t>D75 : ,12*1</t>
  </si>
  <si>
    <t>970051130R00</t>
  </si>
  <si>
    <t>Jádrové vrtání, kruhové prostupy v železobetonu jádrové vrtání , do D 130 mm</t>
  </si>
  <si>
    <t>D110 : ,12*(4+1)</t>
  </si>
  <si>
    <t>970051160R00</t>
  </si>
  <si>
    <t>Jádrové vrtání, kruhové prostupy v železobetonu jádrové vrtání , do D 160 mm</t>
  </si>
  <si>
    <t>Začátek provozního součtu</t>
  </si>
  <si>
    <t xml:space="preserve">  800/150 : 5</t>
  </si>
  <si>
    <t xml:space="preserve">  425/500 : 2*4+2*1</t>
  </si>
  <si>
    <t>Konec provozního součtu</t>
  </si>
  <si>
    <t>,12*15</t>
  </si>
  <si>
    <t>D150 : ,12*1</t>
  </si>
  <si>
    <t>970251150R00</t>
  </si>
  <si>
    <t>Řezání železobetonu hloubka řezu 150 mm</t>
  </si>
  <si>
    <t>strop 3np : ,5*2+,425*2+,8*2+,15*2</t>
  </si>
  <si>
    <t>974054711R00</t>
  </si>
  <si>
    <t>Dodatečné vyřezání otvoru ve stěně ze sádrokartonových desek, plochy do 0,25 m2</t>
  </si>
  <si>
    <t>300/300mm : 15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</si>
  <si>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</si>
  <si>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</si>
  <si>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</si>
  <si>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327 : 2,0*(5,875+1,85-,9+,8)</t>
  </si>
  <si>
    <t>713103121R00</t>
  </si>
  <si>
    <t>Odstranění tepelné izolace z desek, lamel, rohoží, pásů a foukané izolace stěn, volně uložené, z minerálních desek, lamel, rohoží a pásů, tloušťky do 100 mm</t>
  </si>
  <si>
    <t>800-713</t>
  </si>
  <si>
    <t>(4,4+,8)*3,72+1,0*2,02*2</t>
  </si>
  <si>
    <t>767137801R00</t>
  </si>
  <si>
    <t>Demontáž stěn a příček z plechu příček sádrokartonových_x000D_
 roštu</t>
  </si>
  <si>
    <t>800-767</t>
  </si>
  <si>
    <t>cca : 2,0*1,0</t>
  </si>
  <si>
    <t>767137803R00</t>
  </si>
  <si>
    <t>Demontáž stěn a příček z plechu příček sádrokartonových_x000D_
 desek do suti</t>
  </si>
  <si>
    <t>(4,4+,8)*3,72*4+1,0*2,02*2*2</t>
  </si>
  <si>
    <t>,285*2,05*4</t>
  </si>
  <si>
    <t>,3*3,725*4</t>
  </si>
  <si>
    <t>3np : 2,0*1,0*2</t>
  </si>
  <si>
    <t>2np : 2,0*1,0*2</t>
  </si>
  <si>
    <t>767581801R00</t>
  </si>
  <si>
    <t>Demontáž podhledů kazet</t>
  </si>
  <si>
    <t>326,327 : 28,6+10,81</t>
  </si>
  <si>
    <t>1pp,1np,2np,3np : 5,0+10,0+50,0+25,0</t>
  </si>
  <si>
    <t>767582800R00</t>
  </si>
  <si>
    <t>Demontáž podhledů roštů</t>
  </si>
  <si>
    <t>776401800RT1</t>
  </si>
  <si>
    <t>Demontáž soklíků nebo lišt pryžových nebo PVC odstranění a uložení na hromady</t>
  </si>
  <si>
    <t>800-775</t>
  </si>
  <si>
    <t>326 : 4,875*2+5,875*2-,8</t>
  </si>
  <si>
    <t>776511810R00</t>
  </si>
  <si>
    <t>Odstranění povlakových podlah z nášlapné plochy lepených, bez podložky, z ploch přes 20 m2</t>
  </si>
  <si>
    <t>326 : 28,6</t>
  </si>
  <si>
    <t>632441491R0x</t>
  </si>
  <si>
    <t>obroušení lepidla po odstranění  PVC</t>
  </si>
  <si>
    <t>326 : 16,01</t>
  </si>
  <si>
    <t>968072455R0x</t>
  </si>
  <si>
    <t>Vybourání kovových dveřních zárubní pl. do 2 m2-pro zpětné použití</t>
  </si>
  <si>
    <t>9700a</t>
  </si>
  <si>
    <t>odstranění skladby S2 střechy- 500/500mm  tl.470mm, doplnění zpět ve stejné skladbě  vč. napojení hydroizolace</t>
  </si>
  <si>
    <t>pro Z2 : 1</t>
  </si>
  <si>
    <t>VZT jednotka : 6</t>
  </si>
  <si>
    <t>9700b</t>
  </si>
  <si>
    <t>odstranění skladby S2 střechy  tl.470mm</t>
  </si>
  <si>
    <t>,35*,35</t>
  </si>
  <si>
    <t>,5*,5*5</t>
  </si>
  <si>
    <t>,5*,455+,8*,15</t>
  </si>
  <si>
    <t>,15*,15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</si>
  <si>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</si>
  <si>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</si>
  <si>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</si>
  <si>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</si>
  <si>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</si>
  <si>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</si>
  <si>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</si>
  <si>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1,2,5,6,7,8,9,10,13,14,17,18,19,20,21,26,46, : </t>
  </si>
  <si>
    <t>Součet: : 7,78168</t>
  </si>
  <si>
    <t>711212002RT2</t>
  </si>
  <si>
    <t>Izolace proti vodě stěrka hydroizolační  proti tlakové vodě</t>
  </si>
  <si>
    <t>800-711</t>
  </si>
  <si>
    <t>dvouvrstvá</t>
  </si>
  <si>
    <t>21,33+,15*(5,875*2+3,85*2)</t>
  </si>
  <si>
    <t>711212601RT1</t>
  </si>
  <si>
    <t>Izolace proti vodě doplňky_x000D_
 těsnicí pás š.120 mm do spoje podlaha-stěna</t>
  </si>
  <si>
    <t>,15*(5,875*2+3,85*2)+,15*8</t>
  </si>
  <si>
    <t>711212602RT1</t>
  </si>
  <si>
    <t>Izolace proti vodě doplňky_x000D_
 těsnicí roh do spoje podlaha stěna</t>
  </si>
  <si>
    <t>998711102R00</t>
  </si>
  <si>
    <t>Přesun hmot pro izolace proti vodě svisle do 12 m</t>
  </si>
  <si>
    <t>50 m vodorovně měřeno od těžiště půdorysné plochy skládky do těžiště půdorysné plochy objektu</t>
  </si>
  <si>
    <t xml:space="preserve">50,51,52, : </t>
  </si>
  <si>
    <t>Součet: : 0,11945</t>
  </si>
  <si>
    <t>712a</t>
  </si>
  <si>
    <t>napojení prostupů na stávající hydroizolaci střechy-systémové límce-kompl.dod+mtz</t>
  </si>
  <si>
    <t>D450 : 5</t>
  </si>
  <si>
    <t>712b</t>
  </si>
  <si>
    <t>napojení prostupů na stávající hydroizolaci střechy-systémové řešení-kompl.dod+mtz</t>
  </si>
  <si>
    <t>,8*2+,15*2</t>
  </si>
  <si>
    <t>,5*2+,455*2</t>
  </si>
  <si>
    <t>713100921R00</t>
  </si>
  <si>
    <t>Oprava izolace běžných stavebních konstrukcí příplatek k ceně izolací stavebních konstrukcí za správkový kus vyspravení_x000D_
 podlah</t>
  </si>
  <si>
    <t>713121111RT1</t>
  </si>
  <si>
    <t>Montáž tepelné izolace podlah  jednovrstvá, bez dodávky materiálu</t>
  </si>
  <si>
    <t>((4,4+,8)*,15+1,0*2*,125)*2</t>
  </si>
  <si>
    <t>713511371RTx</t>
  </si>
  <si>
    <t>Nátěr protipožární  nosníků I  R15 - kompl.dod+mtz</t>
  </si>
  <si>
    <t>Nátěr je tvořen základním nátěrem, zpěňujícím nátěrem a krycím nátěrem vč. dodávky.</t>
  </si>
  <si>
    <t>Včetně pomocného lešení o výšce podlahy do 1900 mm a pro zatížení do 1,5 kPa.</t>
  </si>
  <si>
    <t>lemování prostupů ve stropech : (2,0*3+,85+,87)*,37</t>
  </si>
  <si>
    <t>28375322R</t>
  </si>
  <si>
    <t>podložka pod podlahu plovoucí; izolační; pěnový polyetylén; tl. 5,0 mm; součinitel tepelné vodivosti 0,046 W/mK; obj. hmotnost 25,00 kg/m3</t>
  </si>
  <si>
    <t>SPCM</t>
  </si>
  <si>
    <t>Specifikace</t>
  </si>
  <si>
    <t>POL3_</t>
  </si>
  <si>
    <t>((4,4+,8)*,15+1,0*2*,125)*1,2</t>
  </si>
  <si>
    <t>28375704R</t>
  </si>
  <si>
    <t>deska izolační stabilizovaná; pěnový polystyren; rovná hrana; součinitel tepelné vodivosti 0,037 W/mK; obj. hmotnost 20,00 kg/m3</t>
  </si>
  <si>
    <t>m3</t>
  </si>
  <si>
    <t>((4,4+,8)*,15*,03+1,0*2*,125*,04)*1,2</t>
  </si>
  <si>
    <t>998713102R00</t>
  </si>
  <si>
    <t>Přesun hmot pro izolace tepelné v objektech výšky do 12 m</t>
  </si>
  <si>
    <t>50 m vodorovně</t>
  </si>
  <si>
    <t xml:space="preserve">58,59,60, : </t>
  </si>
  <si>
    <t>Součet: : 0,00385</t>
  </si>
  <si>
    <t>764239410R00</t>
  </si>
  <si>
    <t>Lemování z titanzinkového plechu výroba a montáž lemování komínů, zděných ventilací a jiných střešních proniků, s lištami_x000D_
 na vlnité krytině, v ploše</t>
  </si>
  <si>
    <t>800-764</t>
  </si>
  <si>
    <t>včetně spojovacích prostředků.</t>
  </si>
  <si>
    <t>(,8*2+,45*2)*,33</t>
  </si>
  <si>
    <t>(,8*2+,455*2)*,33</t>
  </si>
  <si>
    <t>764241410R00</t>
  </si>
  <si>
    <t>Ostatní kusové prvky z titanzinkového plechu výroba a montáž lemování trub, konzol a držáků s dilatačním kloboučkem_x000D_
 na vlnité krytině, průměru do 75 mm</t>
  </si>
  <si>
    <t>764241430R00</t>
  </si>
  <si>
    <t>Ostatní kusové prvky z titanzinkového plechu výroba a montáž lemování trub, konzol a držáků s dilatačním kloboučkem_x000D_
 na vlnité krytině, průměru přes 100 mm do 150 mm</t>
  </si>
  <si>
    <t>764243431R00</t>
  </si>
  <si>
    <t>Ostatní kusové prvky z titanzinkového plechu výroba a montáž lemování trub s dilatačním kloboučkem ze dvou dílů_x000D_
 na vlnité krytině, průměru 500 mm, sklonu do 30°</t>
  </si>
  <si>
    <t>998764102R00</t>
  </si>
  <si>
    <t>Přesun hmot pro konstrukce klempířské v objektech výšky do 12 m</t>
  </si>
  <si>
    <t xml:space="preserve">62,63,64,65, : </t>
  </si>
  <si>
    <t>Součet: : 0,07846</t>
  </si>
  <si>
    <t>766661112R00</t>
  </si>
  <si>
    <t>Montáž dveřních křídel kompletizovaných otevíravých ,  , do ocelové nebo fošnové zárubně, jednokřídlových, šířky do 800 mm</t>
  </si>
  <si>
    <t>800-766</t>
  </si>
  <si>
    <t>přesunuté : 1</t>
  </si>
  <si>
    <t xml:space="preserve">  poznámka</t>
  </si>
  <si>
    <t>výrobky nacenit kompletně vč. povrch.úprav,kování, kotvení ,zárubní a veškerých  prvků dle výpisu výrobků</t>
  </si>
  <si>
    <t>POL1_0</t>
  </si>
  <si>
    <t>vč.přesunu hmot</t>
  </si>
  <si>
    <t>T/01.P</t>
  </si>
  <si>
    <t>T01.P  vnitřní dveře 900/1970mm -  kompl.dod+mtz dle výpisu výrobků</t>
  </si>
  <si>
    <t>T/02.L</t>
  </si>
  <si>
    <t>T02.L  vnitřní dveře 800/1970mm -  kompl.dod+mtz dle výpisu výrobků</t>
  </si>
  <si>
    <t>T/03</t>
  </si>
  <si>
    <t>T03 průhledové okno vnitřní 1800/950mm -  kompl.dod+mtz dle výpisu výrobků</t>
  </si>
  <si>
    <t>413941001R00</t>
  </si>
  <si>
    <t>Nosné svary stropní konstr. nosníků tl. do 10 mm</t>
  </si>
  <si>
    <t>(,1*2+,05*4)*12</t>
  </si>
  <si>
    <t>767995103R00</t>
  </si>
  <si>
    <t>Výroba a montáž atypických kovovových doplňků staveb hmotnosti přes 10 do 20 kg</t>
  </si>
  <si>
    <t>kg</t>
  </si>
  <si>
    <t>D116-01-201 : 50,0+7,1+14,5</t>
  </si>
  <si>
    <t>Agregovaná položka</t>
  </si>
  <si>
    <t>POL2_</t>
  </si>
  <si>
    <t>Z 01</t>
  </si>
  <si>
    <t>Z 01 ocelová plošina pod VZT jednotku (na střeše) - pozink, kompl.dod+mtz dle výpisu výrobků (mimo kotvy)</t>
  </si>
  <si>
    <t>Z 02</t>
  </si>
  <si>
    <t>Z 02 ocelová podkonstrukce, kompl.dod+mtz dle výpisu výrobků</t>
  </si>
  <si>
    <t>Z 03</t>
  </si>
  <si>
    <t>Z 03 - ocelová prostupka, kompl.dod+mtz dle výpisu výrobků mimo kotvy</t>
  </si>
  <si>
    <t>Z 04</t>
  </si>
  <si>
    <t>Z 04 - revizní dvířka 200/300mm hliníková, kompl.dod+mtz dle výpisu výrobků</t>
  </si>
  <si>
    <t>13380515R</t>
  </si>
  <si>
    <t>tyč ocelová profilová válcovaná za tepla S235 (11375); průřez I; výška 100 mm</t>
  </si>
  <si>
    <t>D116-01-201 : (50,0+7,1+14,5)*1,08*,001</t>
  </si>
  <si>
    <t>998767102R00</t>
  </si>
  <si>
    <t>Přesun hmot pro kovové stavební doplňk. konstrukce v objektech výšky do 12 m</t>
  </si>
  <si>
    <t xml:space="preserve">72,73,79, : </t>
  </si>
  <si>
    <t>Součet: : 0,08393</t>
  </si>
  <si>
    <t>767586201RTx</t>
  </si>
  <si>
    <t>Podhled minerální 600/600mm zpětná montáž kazet</t>
  </si>
  <si>
    <t>768-16</t>
  </si>
  <si>
    <t>Podhled kazetový-kompl.dod+mtz dle standardu 16, vč.přesunu hmot, vč.úprav pro koncové prvky profesí</t>
  </si>
  <si>
    <t>Kazety z minerálních desek s hladkým mikroporézním povrchem, profily z ocelového plechu</t>
  </si>
  <si>
    <t>-	výška podhledu je 2800 mm nad čistou podlahou</t>
  </si>
  <si>
    <t>-	rozměr kazet 600/600 mm</t>
  </si>
  <si>
    <t>-	zvuková pohltivost NRC – 0,7</t>
  </si>
  <si>
    <t>-	kazety zavěšeny na viditelném roštu z kovových profilů (úzká lišta š. 15 mm)</t>
  </si>
  <si>
    <t>-	viditelné části profilů v odstínu kazet – bílá</t>
  </si>
  <si>
    <t>-	návaznost kazet na sloupy a stěny bude řešena stupňovitým okrajovým profilem</t>
  </si>
  <si>
    <t>63174001R</t>
  </si>
  <si>
    <t>podhled minerální kazeta 600x600x15 mm; hrana rovná; odolnost proti rel. vlhkosti 95 %; alpha w 0,60; světelná odrazivost 84,0 %</t>
  </si>
  <si>
    <t>1pp,1np,2np,3np - náhrada : (5,0+10,0+50,0+25,0)*,1</t>
  </si>
  <si>
    <t>771101210RT2</t>
  </si>
  <si>
    <t>Příprava podkladu pod dlažby penetrace podkladu pod dlažby</t>
  </si>
  <si>
    <t>800-771</t>
  </si>
  <si>
    <t>771575107RV4</t>
  </si>
  <si>
    <t>Montáž podlah z dlaždic keramických 200 x 200 mm, režných nebo glazovaných, hladkých, kladených do flexibilního tmele</t>
  </si>
  <si>
    <t>59764202R</t>
  </si>
  <si>
    <t>dlažba keramická š = 200 mm; l = 200 mm; h = 9,0 mm; povrch matný; pro interiér i exteriér</t>
  </si>
  <si>
    <t>21,33*1,05</t>
  </si>
  <si>
    <t>998771102R00</t>
  </si>
  <si>
    <t>Přesun hmot pro podlahy z dlaždic v objektech výšky do 12 m</t>
  </si>
  <si>
    <t xml:space="preserve">84,85,86, : </t>
  </si>
  <si>
    <t>Součet: : 0,49742</t>
  </si>
  <si>
    <t>775981113RU2</t>
  </si>
  <si>
    <t>Přechodové, krycí a ukončující podlahové profily přechodová lišta, různá výška podlahoviny, eloxovaný hliník, upevnění vruty s hmoždinkami, výška profilu 13 mm, šířka profilu 27 mm</t>
  </si>
  <si>
    <t>,8*2+,9</t>
  </si>
  <si>
    <t>776421300R00</t>
  </si>
  <si>
    <t>Lepení soklíků PVC a napojení krytiny na stěnu ukončení krytiny u stěny fabionem do v. 100 mm</t>
  </si>
  <si>
    <t>včetně vytažení a nalepení povlakové krytiny na stěnu.</t>
  </si>
  <si>
    <t>326 : 5,875*2+2,725*2-,9*2</t>
  </si>
  <si>
    <t>chodba : 1,0*2</t>
  </si>
  <si>
    <t>776521110R0x</t>
  </si>
  <si>
    <t>Lepení povlak.podlah z pásů  linolea systémovým lepidlem vč.svařování</t>
  </si>
  <si>
    <t>L1 : 16,01</t>
  </si>
  <si>
    <t>283424021R</t>
  </si>
  <si>
    <t>lišta fabion; podlahová; materiál PVC; š = 16,0 mm; h = 24,0 mm</t>
  </si>
  <si>
    <t>326 : (5,875*2+2,725*2-,9*2)*1,05</t>
  </si>
  <si>
    <t>1,0*2*1,05</t>
  </si>
  <si>
    <t>284 L1</t>
  </si>
  <si>
    <t>linoleum L1  tl. 2,5 mm, š. 2 m - dle standardu 15</t>
  </si>
  <si>
    <t>16,01*1,05</t>
  </si>
  <si>
    <t>17,4*,1*2*1,05</t>
  </si>
  <si>
    <t>998776102R00</t>
  </si>
  <si>
    <t>Přesun hmot pro podlahy povlakové v objektech výšky do 12 m</t>
  </si>
  <si>
    <t>vodorovně do 50 m</t>
  </si>
  <si>
    <t xml:space="preserve">88,89,90,91,92, : </t>
  </si>
  <si>
    <t>Součet: : 0,08143</t>
  </si>
  <si>
    <t>777553020R00</t>
  </si>
  <si>
    <t>Podlahy ze stěrky silikátové s disperzí Doplňující práce pro podlahy ze stěrek silikátových penetrace nesavého podkladu podlah adhézní vrstvou</t>
  </si>
  <si>
    <t>800-773</t>
  </si>
  <si>
    <t>21,33+16,01</t>
  </si>
  <si>
    <t>777553210R00</t>
  </si>
  <si>
    <t>Podlahy ze stěrky silikátové s disperzí Doplňující práce pro podlahy ze stěrek silikátových vyrovnání podlah samonivelační hmotou na bázi cementu  tl. 2mm</t>
  </si>
  <si>
    <t>998777102R00</t>
  </si>
  <si>
    <t>Přesun hmot pro podlahy syntetické v objektech výšky do 12 m</t>
  </si>
  <si>
    <t xml:space="preserve">94,95, : </t>
  </si>
  <si>
    <t>Součet: : 0,11949</t>
  </si>
  <si>
    <t>781101210RT1</t>
  </si>
  <si>
    <t>Příprava podkladu pod obklady penetrace podkladu pod obklady</t>
  </si>
  <si>
    <t>včetně dodávky materiálu.</t>
  </si>
  <si>
    <t>327 : 2,0*(3,85+5,875*2-1,0-,9)-1,8*,95+,275*(1,8+,95)*2+(,125+,05)*(2,0-,9)</t>
  </si>
  <si>
    <t>781415015RT3</t>
  </si>
  <si>
    <t>Montáž obkladů vnitřních z obkládaček pórovinových montáž obkladů vnitřních  z obkladaček pórovinových do tmele  , 200 x 200, nebo 300 x 150 mm, lepených do flexibilního tmele</t>
  </si>
  <si>
    <t>781491001RT1</t>
  </si>
  <si>
    <t>Lišty k obkladům bez dodávky materiálu</t>
  </si>
  <si>
    <t>327 : 3,85+5,875*2-1,0-,9+2,0*2+(1,8+,95)*2*2+(,125+,05)+2*(2,0-,9)</t>
  </si>
  <si>
    <t>5537071</t>
  </si>
  <si>
    <t>hliníková lišta k obkladům</t>
  </si>
  <si>
    <t>31,075*1,1</t>
  </si>
  <si>
    <t>597813600R</t>
  </si>
  <si>
    <t>obklad keramický š = 198 mm; l = 198 mm; h = 6,5 mm; pro interiér; barva bílá; mat</t>
  </si>
  <si>
    <t>327 : 27,395*1,05</t>
  </si>
  <si>
    <t>998781102R00</t>
  </si>
  <si>
    <t>Přesun hmot pro obklady keramické v objektech výšky do 12 m</t>
  </si>
  <si>
    <t xml:space="preserve">97,98,100,101, : </t>
  </si>
  <si>
    <t>Součet: : 0,45398</t>
  </si>
  <si>
    <t>783201811R00</t>
  </si>
  <si>
    <t>Odstranění nátěrů z kovových doplňk.konstrukcí oškrabáním</t>
  </si>
  <si>
    <t>800-783</t>
  </si>
  <si>
    <t>strop nad 3np cca : 8*,25</t>
  </si>
  <si>
    <t>783222100R00</t>
  </si>
  <si>
    <t xml:space="preserve">Nátěry kov.stavebních doplňk.konstrukcí syntetické dvojnásobné,  </t>
  </si>
  <si>
    <t>včetně pomocného lešení.</t>
  </si>
  <si>
    <t>783226100R00</t>
  </si>
  <si>
    <t xml:space="preserve">Nátěry kov.stavebních doplňk.konstrukcí syntetické základní,  </t>
  </si>
  <si>
    <t>784161601R00</t>
  </si>
  <si>
    <t>Příprava povrchu Penetrace (napouštění) podkladu disperzní, jednonásobná</t>
  </si>
  <si>
    <t>800-784</t>
  </si>
  <si>
    <t>784442021RT1</t>
  </si>
  <si>
    <t>Malby z malířských směsí disperzních, v místnostech do 3,8 m, jednobarevné, dvojnásobné</t>
  </si>
  <si>
    <t>327 : (2,8-2,0)*(5,875*2+3,85)+2,8*3,85+(,175+,1)*1,9</t>
  </si>
  <si>
    <t>-(3,85*1,9-4,0)+,285*(1,9*2+3,85)</t>
  </si>
  <si>
    <t>326 : 2,8*(5,875*2+2,725*2)+(,175+,1)*1,9</t>
  </si>
  <si>
    <t>-(2,95*1,9-4,0)+,285*(1,9*2+2,95)</t>
  </si>
  <si>
    <t>chodba cca : 2,5*10,0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</si>
  <si>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</si>
  <si>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</si>
  <si>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</si>
  <si>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</si>
  <si>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</si>
  <si>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</si>
  <si>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22,23,24,26,27,28,29,30,31,32,33,34,35,36,37,38,39,40,41,42,43,44,46,47,48, : </t>
  </si>
  <si>
    <t>Součet: : 4,42355</t>
  </si>
  <si>
    <t>979081121R00</t>
  </si>
  <si>
    <t>Odvoz suti a vybouraných hmot na skládku příplatek za každý další 1 km</t>
  </si>
  <si>
    <t>Součet: : 61,92966</t>
  </si>
  <si>
    <t>979082121R00</t>
  </si>
  <si>
    <t>Vnitrostaveništní doprava suti a vybouraných hmot příplatek k ceně za každých dalších 5 m</t>
  </si>
  <si>
    <t>Součet: : 212,33025</t>
  </si>
  <si>
    <t>979990110R00</t>
  </si>
  <si>
    <t>Poplatek za skládku sádrokartonové desky, skupina 17 08 02 z Katalogu odpadů</t>
  </si>
  <si>
    <t>-	světelná odrazivost – min. 83 %</t>
  </si>
  <si>
    <t>-	rozptyl světla – nad 95 %</t>
  </si>
  <si>
    <t>ZTI   dle samost.rozpočtu</t>
  </si>
  <si>
    <t>Ústřední vytápění dle samostat.rozpočtu (mimo zař.staveniště)</t>
  </si>
  <si>
    <t>796</t>
  </si>
  <si>
    <t>Rozvonických technických plynů - dle samostaného rozpočtu</t>
  </si>
  <si>
    <t>210</t>
  </si>
  <si>
    <t>Elekroinstalace- silnoproud, hromosvod dle samostat.rozpočtu</t>
  </si>
  <si>
    <t>220</t>
  </si>
  <si>
    <t>Elekroinstalace- slaboproud  dle samostat.rozpočtu</t>
  </si>
  <si>
    <t>220m</t>
  </si>
  <si>
    <t>Měření a regulace - dle samostatného rozpočtu</t>
  </si>
  <si>
    <t>240</t>
  </si>
  <si>
    <t>VZT   dle samostat. rozpočtu</t>
  </si>
  <si>
    <t>240 ch</t>
  </si>
  <si>
    <t>Chlazení -   dle samostat.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</si>
</sst>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2" fillId="0" borderId="0" xfId="0" applyNumberFormat="1" applyFont="1" applyBorder="1" applyAlignment="1">
      <alignment horizontal="center" vertical="top" wrapText="1" shrinkToFit="1"/>
    </xf>
    <xf numFmtId="164" fontId="22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2" fillId="0" borderId="0" xfId="0" applyNumberFormat="1" applyFont="1" applyBorder="1" applyAlignment="1">
      <alignment horizontal="left" vertical="top" wrapText="1"/>
    </xf>
    <xf numFmtId="164" fontId="22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sheetProtection algorithmName="SHA-512" hashValue="V2+mSsz2O/lZ+TjrqAH96OnhJ9NdwH1DA/8vB5eJyg2Xt+2YDH1pmCB69nqwp0Umr2msMHsPcgDqgkYZvOpcIw==" saltValue="yuVs7cIDU/7UaXAEy0dZZ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7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01" t="s">
        <v>41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2"/>
      <c r="B2" s="72" t="s">
        <v>22</v>
      </c>
      <c r="C2" s="73"/>
      <c r="D2" s="74" t="s">
        <v>43</v>
      </c>
      <c r="E2" s="210" t="s">
        <v>44</v>
      </c>
      <c r="F2" s="211"/>
      <c r="G2" s="211"/>
      <c r="H2" s="211"/>
      <c r="I2" s="211"/>
      <c r="J2" s="212"/>
      <c r="O2" s="1"/>
    </row>
    <row r="3" spans="1:15" ht="27" hidden="1" customHeight="1" x14ac:dyDescent="0.2">
      <c r="A3" s="2"/>
      <c r="B3" s="75"/>
      <c r="C3" s="73"/>
      <c r="D3" s="76"/>
      <c r="E3" s="213"/>
      <c r="F3" s="214"/>
      <c r="G3" s="214"/>
      <c r="H3" s="214"/>
      <c r="I3" s="214"/>
      <c r="J3" s="215"/>
    </row>
    <row r="4" spans="1:15" ht="23.25" customHeight="1" x14ac:dyDescent="0.2">
      <c r="A4" s="2"/>
      <c r="B4" s="77"/>
      <c r="C4" s="78"/>
      <c r="D4" s="79"/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0" t="s">
        <v>42</v>
      </c>
      <c r="D5" s="227" t="s">
        <v>45</v>
      </c>
      <c r="E5" s="228"/>
      <c r="F5" s="228"/>
      <c r="G5" s="228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9" t="s">
        <v>46</v>
      </c>
      <c r="E6" s="230"/>
      <c r="F6" s="230"/>
      <c r="G6" s="230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31" t="s">
        <v>47</v>
      </c>
      <c r="F7" s="232"/>
      <c r="G7" s="232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7"/>
      <c r="E11" s="217"/>
      <c r="F11" s="217"/>
      <c r="G11" s="217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2"/>
      <c r="E12" s="222"/>
      <c r="F12" s="222"/>
      <c r="G12" s="222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5"/>
      <c r="F13" s="226"/>
      <c r="G13" s="226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6"/>
      <c r="F15" s="216"/>
      <c r="G15" s="218"/>
      <c r="H15" s="218"/>
      <c r="I15" s="218" t="s">
        <v>29</v>
      </c>
      <c r="J15" s="219"/>
    </row>
    <row r="16" spans="1:15" ht="23.25" customHeight="1" x14ac:dyDescent="0.2">
      <c r="A16" s="142" t="s">
        <v>24</v>
      </c>
      <c r="B16" s="37" t="s">
        <v>24</v>
      </c>
      <c r="C16" s="58"/>
      <c r="D16" s="59"/>
      <c r="E16" s="207"/>
      <c r="F16" s="208"/>
      <c r="G16" s="207"/>
      <c r="H16" s="208"/>
      <c r="I16" s="207">
        <f>SUMIF(F53:F83,A16,I53:I83)+SUMIF(F53:F83,"PSU",I53:I83)</f>
        <v>0</v>
      </c>
      <c r="J16" s="209"/>
    </row>
    <row r="17" spans="1:10" ht="23.25" customHeight="1" x14ac:dyDescent="0.2">
      <c r="A17" s="142" t="s">
        <v>25</v>
      </c>
      <c r="B17" s="37" t="s">
        <v>25</v>
      </c>
      <c r="C17" s="58"/>
      <c r="D17" s="59"/>
      <c r="E17" s="207"/>
      <c r="F17" s="208"/>
      <c r="G17" s="207"/>
      <c r="H17" s="208"/>
      <c r="I17" s="207">
        <f>SUMIF(F53:F83,A17,I53:I83)</f>
        <v>0</v>
      </c>
      <c r="J17" s="209"/>
    </row>
    <row r="18" spans="1:10" ht="23.25" customHeight="1" x14ac:dyDescent="0.2">
      <c r="A18" s="142" t="s">
        <v>26</v>
      </c>
      <c r="B18" s="37" t="s">
        <v>26</v>
      </c>
      <c r="C18" s="58"/>
      <c r="D18" s="59"/>
      <c r="E18" s="207"/>
      <c r="F18" s="208"/>
      <c r="G18" s="207"/>
      <c r="H18" s="208"/>
      <c r="I18" s="207">
        <f>SUMIF(F53:F83,A18,I53:I83)</f>
        <v>0</v>
      </c>
      <c r="J18" s="209"/>
    </row>
    <row r="19" spans="1:10" ht="23.25" customHeight="1" x14ac:dyDescent="0.2">
      <c r="A19" s="142" t="s">
        <v>131</v>
      </c>
      <c r="B19" s="37" t="s">
        <v>27</v>
      </c>
      <c r="C19" s="58"/>
      <c r="D19" s="59"/>
      <c r="E19" s="207"/>
      <c r="F19" s="208"/>
      <c r="G19" s="207"/>
      <c r="H19" s="208"/>
      <c r="I19" s="207">
        <f>SUMIF(F53:F83,A19,I53:I83)</f>
        <v>0</v>
      </c>
      <c r="J19" s="209"/>
    </row>
    <row r="20" spans="1:10" ht="23.25" customHeight="1" x14ac:dyDescent="0.2">
      <c r="A20" s="142" t="s">
        <v>132</v>
      </c>
      <c r="B20" s="37" t="s">
        <v>28</v>
      </c>
      <c r="C20" s="58"/>
      <c r="D20" s="59"/>
      <c r="E20" s="207"/>
      <c r="F20" s="208"/>
      <c r="G20" s="207"/>
      <c r="H20" s="208"/>
      <c r="I20" s="207">
        <f>SUMIF(F53:F83,A20,I53:I83)</f>
        <v>0</v>
      </c>
      <c r="J20" s="209"/>
    </row>
    <row r="21" spans="1:10" ht="23.25" customHeight="1" x14ac:dyDescent="0.2">
      <c r="A21" s="2"/>
      <c r="B21" s="47" t="s">
        <v>29</v>
      </c>
      <c r="C21" s="60"/>
      <c r="D21" s="61"/>
      <c r="E21" s="220"/>
      <c r="F21" s="221"/>
      <c r="G21" s="220"/>
      <c r="H21" s="221"/>
      <c r="I21" s="220">
        <f>SUM(I16:J20)</f>
        <v>0</v>
      </c>
      <c r="J21" s="238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236">
        <f>ZakladDPHSniVypocet</f>
        <v>0</v>
      </c>
      <c r="H23" s="237"/>
      <c r="I23" s="237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234">
        <f>I23*E23/100</f>
        <v>0</v>
      </c>
      <c r="H24" s="235"/>
      <c r="I24" s="235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236">
        <f>ZakladDPHZaklVypocet</f>
        <v>0</v>
      </c>
      <c r="H25" s="237"/>
      <c r="I25" s="237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204">
        <f>I25*E25/100</f>
        <v>0</v>
      </c>
      <c r="H26" s="205"/>
      <c r="I26" s="205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206">
        <f>CenaCelkemBezDPH-(ZakladDPHSni+ZakladDPHZakl)</f>
        <v>0</v>
      </c>
      <c r="H27" s="206"/>
      <c r="I27" s="206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40">
        <f>IF(A28&gt;50, ROUNDUP(A27, 0), ROUNDDOWN(A27, 0))</f>
        <v>0</v>
      </c>
      <c r="H28" s="240"/>
      <c r="I28" s="240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39">
        <f>ZakladDPHSni+DPHSni+ZakladDPHZakl+DPHZakl+Zaokrouhleni</f>
        <v>0</v>
      </c>
      <c r="H29" s="239"/>
      <c r="I29" s="239"/>
      <c r="J29" s="123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41"/>
      <c r="E34" s="242"/>
      <c r="G34" s="243"/>
      <c r="H34" s="244"/>
      <c r="I34" s="244"/>
      <c r="J34" s="24"/>
    </row>
    <row r="35" spans="1:10" ht="12.75" customHeight="1" x14ac:dyDescent="0.2">
      <c r="A35" s="2"/>
      <c r="B35" s="2"/>
      <c r="D35" s="233" t="s">
        <v>2</v>
      </c>
      <c r="E35" s="233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57</v>
      </c>
      <c r="C39" s="245"/>
      <c r="D39" s="245"/>
      <c r="E39" s="245"/>
      <c r="F39" s="100">
        <f>'00 0 Naklady'!AE25+'SO 116 1 Pol'!AE334+'SO 116 2 Pol'!AE25</f>
        <v>0</v>
      </c>
      <c r="G39" s="101">
        <f>'00 0 Naklady'!AF25+'SO 116 1 Pol'!AF334+'SO 116 2 Pol'!AF25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46" t="s">
        <v>58</v>
      </c>
      <c r="D40" s="246"/>
      <c r="E40" s="246"/>
      <c r="F40" s="106">
        <f>'00 0 Naklady'!AE25</f>
        <v>0</v>
      </c>
      <c r="G40" s="107">
        <f>'00 0 Naklady'!AF25</f>
        <v>0</v>
      </c>
      <c r="H40" s="107"/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88">
        <v>3</v>
      </c>
      <c r="B41" s="110" t="s">
        <v>59</v>
      </c>
      <c r="C41" s="245" t="s">
        <v>60</v>
      </c>
      <c r="D41" s="245"/>
      <c r="E41" s="245"/>
      <c r="F41" s="111">
        <f>'00 0 Naklady'!AE25</f>
        <v>0</v>
      </c>
      <c r="G41" s="102">
        <f>'00 0 Naklady'!AF25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8">
        <v>2</v>
      </c>
      <c r="B42" s="105"/>
      <c r="C42" s="246" t="s">
        <v>61</v>
      </c>
      <c r="D42" s="246"/>
      <c r="E42" s="246"/>
      <c r="F42" s="106"/>
      <c r="G42" s="107"/>
      <c r="H42" s="107"/>
      <c r="I42" s="108"/>
      <c r="J42" s="109"/>
    </row>
    <row r="43" spans="1:10" ht="25.5" customHeight="1" x14ac:dyDescent="0.2">
      <c r="A43" s="88">
        <v>2</v>
      </c>
      <c r="B43" s="105" t="s">
        <v>62</v>
      </c>
      <c r="C43" s="246" t="s">
        <v>63</v>
      </c>
      <c r="D43" s="246"/>
      <c r="E43" s="246"/>
      <c r="F43" s="106">
        <f>'SO 116 1 Pol'!AE334+'SO 116 2 Pol'!AE25</f>
        <v>0</v>
      </c>
      <c r="G43" s="107">
        <f>'SO 116 1 Pol'!AF334+'SO 116 2 Pol'!AF25</f>
        <v>0</v>
      </c>
      <c r="H43" s="107"/>
      <c r="I43" s="108">
        <f>F43+G43+H43</f>
        <v>0</v>
      </c>
      <c r="J43" s="109" t="str">
        <f>IF(CenaCelkemVypocet=0,"",I43/CenaCelkemVypocet*100)</f>
        <v/>
      </c>
    </row>
    <row r="44" spans="1:10" ht="25.5" customHeight="1" x14ac:dyDescent="0.2">
      <c r="A44" s="88">
        <v>3</v>
      </c>
      <c r="B44" s="110" t="s">
        <v>64</v>
      </c>
      <c r="C44" s="245" t="s">
        <v>65</v>
      </c>
      <c r="D44" s="245"/>
      <c r="E44" s="245"/>
      <c r="F44" s="111">
        <f>'SO 116 1 Pol'!AE334</f>
        <v>0</v>
      </c>
      <c r="G44" s="102">
        <f>'SO 116 1 Pol'!AF334</f>
        <v>0</v>
      </c>
      <c r="H44" s="102"/>
      <c r="I44" s="103">
        <f>F44+G44+H44</f>
        <v>0</v>
      </c>
      <c r="J44" s="104" t="str">
        <f>IF(CenaCelkemVypocet=0,"",I44/CenaCelkemVypocet*100)</f>
        <v/>
      </c>
    </row>
    <row r="45" spans="1:10" ht="25.5" customHeight="1" x14ac:dyDescent="0.2">
      <c r="A45" s="88">
        <v>3</v>
      </c>
      <c r="B45" s="110" t="s">
        <v>66</v>
      </c>
      <c r="C45" s="245" t="s">
        <v>67</v>
      </c>
      <c r="D45" s="245"/>
      <c r="E45" s="245"/>
      <c r="F45" s="111">
        <f>'SO 116 2 Pol'!AE25</f>
        <v>0</v>
      </c>
      <c r="G45" s="102">
        <f>'SO 116 2 Pol'!AF25</f>
        <v>0</v>
      </c>
      <c r="H45" s="102"/>
      <c r="I45" s="103">
        <f>F45+G45+H45</f>
        <v>0</v>
      </c>
      <c r="J45" s="104" t="str">
        <f>IF(CenaCelkemVypocet=0,"",I45/CenaCelkemVypocet*100)</f>
        <v/>
      </c>
    </row>
    <row r="46" spans="1:10" ht="25.5" customHeight="1" x14ac:dyDescent="0.2">
      <c r="A46" s="88"/>
      <c r="B46" s="247" t="s">
        <v>68</v>
      </c>
      <c r="C46" s="248"/>
      <c r="D46" s="248"/>
      <c r="E46" s="248"/>
      <c r="F46" s="112">
        <f>SUMIF(A39:A45,"=1",F39:F45)</f>
        <v>0</v>
      </c>
      <c r="G46" s="113">
        <f>SUMIF(A39:A45,"=1",G39:G45)</f>
        <v>0</v>
      </c>
      <c r="H46" s="113">
        <f>SUMIF(A39:A45,"=1",H39:H45)</f>
        <v>0</v>
      </c>
      <c r="I46" s="114">
        <f>SUMIF(A39:A45,"=1",I39:I45)</f>
        <v>0</v>
      </c>
      <c r="J46" s="115">
        <f>SUMIF(A39:A45,"=1",J39:J45)</f>
        <v>0</v>
      </c>
    </row>
    <row r="50" spans="1:10" ht="15.75" x14ac:dyDescent="0.25">
      <c r="B50" s="124" t="s">
        <v>70</v>
      </c>
    </row>
    <row r="52" spans="1:10" ht="25.5" customHeight="1" x14ac:dyDescent="0.2">
      <c r="A52" s="126"/>
      <c r="B52" s="129" t="s">
        <v>17</v>
      </c>
      <c r="C52" s="129" t="s">
        <v>5</v>
      </c>
      <c r="D52" s="130"/>
      <c r="E52" s="130"/>
      <c r="F52" s="131" t="s">
        <v>71</v>
      </c>
      <c r="G52" s="131"/>
      <c r="H52" s="131"/>
      <c r="I52" s="131" t="s">
        <v>29</v>
      </c>
      <c r="J52" s="131" t="s">
        <v>0</v>
      </c>
    </row>
    <row r="53" spans="1:10" ht="36.75" customHeight="1" x14ac:dyDescent="0.2">
      <c r="A53" s="127"/>
      <c r="B53" s="132" t="s">
        <v>72</v>
      </c>
      <c r="C53" s="249" t="s">
        <v>73</v>
      </c>
      <c r="D53" s="250"/>
      <c r="E53" s="250"/>
      <c r="F53" s="138" t="s">
        <v>24</v>
      </c>
      <c r="G53" s="139"/>
      <c r="H53" s="139"/>
      <c r="I53" s="139">
        <f>'SO 116 1 Pol'!G8</f>
        <v>0</v>
      </c>
      <c r="J53" s="136" t="str">
        <f>IF(I84=0,"",I53/I84*100)</f>
        <v/>
      </c>
    </row>
    <row r="54" spans="1:10" ht="36.75" customHeight="1" x14ac:dyDescent="0.2">
      <c r="A54" s="127"/>
      <c r="B54" s="132" t="s">
        <v>74</v>
      </c>
      <c r="C54" s="249" t="s">
        <v>75</v>
      </c>
      <c r="D54" s="250"/>
      <c r="E54" s="250"/>
      <c r="F54" s="138" t="s">
        <v>24</v>
      </c>
      <c r="G54" s="139"/>
      <c r="H54" s="139"/>
      <c r="I54" s="139">
        <f>'SO 116 1 Pol'!G35</f>
        <v>0</v>
      </c>
      <c r="J54" s="136" t="str">
        <f>IF(I84=0,"",I54/I84*100)</f>
        <v/>
      </c>
    </row>
    <row r="55" spans="1:10" ht="36.75" customHeight="1" x14ac:dyDescent="0.2">
      <c r="A55" s="127"/>
      <c r="B55" s="132" t="s">
        <v>76</v>
      </c>
      <c r="C55" s="249" t="s">
        <v>77</v>
      </c>
      <c r="D55" s="250"/>
      <c r="E55" s="250"/>
      <c r="F55" s="138" t="s">
        <v>24</v>
      </c>
      <c r="G55" s="139"/>
      <c r="H55" s="139"/>
      <c r="I55" s="139">
        <f>'SO 116 1 Pol'!G42</f>
        <v>0</v>
      </c>
      <c r="J55" s="136" t="str">
        <f>IF(I84=0,"",I55/I84*100)</f>
        <v/>
      </c>
    </row>
    <row r="56" spans="1:10" ht="36.75" customHeight="1" x14ac:dyDescent="0.2">
      <c r="A56" s="127"/>
      <c r="B56" s="132" t="s">
        <v>78</v>
      </c>
      <c r="C56" s="249" t="s">
        <v>79</v>
      </c>
      <c r="D56" s="250"/>
      <c r="E56" s="250"/>
      <c r="F56" s="138" t="s">
        <v>24</v>
      </c>
      <c r="G56" s="139"/>
      <c r="H56" s="139"/>
      <c r="I56" s="139">
        <f>'SO 116 1 Pol'!G45</f>
        <v>0</v>
      </c>
      <c r="J56" s="136" t="str">
        <f>IF(I84=0,"",I56/I84*100)</f>
        <v/>
      </c>
    </row>
    <row r="57" spans="1:10" ht="36.75" customHeight="1" x14ac:dyDescent="0.2">
      <c r="A57" s="127"/>
      <c r="B57" s="132" t="s">
        <v>80</v>
      </c>
      <c r="C57" s="249" t="s">
        <v>81</v>
      </c>
      <c r="D57" s="250"/>
      <c r="E57" s="250"/>
      <c r="F57" s="138" t="s">
        <v>24</v>
      </c>
      <c r="G57" s="139"/>
      <c r="H57" s="139"/>
      <c r="I57" s="139">
        <f>'SO 116 1 Pol'!G49</f>
        <v>0</v>
      </c>
      <c r="J57" s="136" t="str">
        <f>IF(I84=0,"",I57/I84*100)</f>
        <v/>
      </c>
    </row>
    <row r="58" spans="1:10" ht="36.75" customHeight="1" x14ac:dyDescent="0.2">
      <c r="A58" s="127"/>
      <c r="B58" s="132" t="s">
        <v>82</v>
      </c>
      <c r="C58" s="249" t="s">
        <v>83</v>
      </c>
      <c r="D58" s="250"/>
      <c r="E58" s="250"/>
      <c r="F58" s="138" t="s">
        <v>24</v>
      </c>
      <c r="G58" s="139"/>
      <c r="H58" s="139"/>
      <c r="I58" s="139">
        <f>'SO 116 1 Pol'!G69</f>
        <v>0</v>
      </c>
      <c r="J58" s="136" t="str">
        <f>IF(I84=0,"",I58/I84*100)</f>
        <v/>
      </c>
    </row>
    <row r="59" spans="1:10" ht="36.75" customHeight="1" x14ac:dyDescent="0.2">
      <c r="A59" s="127"/>
      <c r="B59" s="132" t="s">
        <v>84</v>
      </c>
      <c r="C59" s="249" t="s">
        <v>85</v>
      </c>
      <c r="D59" s="250"/>
      <c r="E59" s="250"/>
      <c r="F59" s="138" t="s">
        <v>24</v>
      </c>
      <c r="G59" s="139"/>
      <c r="H59" s="139"/>
      <c r="I59" s="139">
        <f>'SO 116 1 Pol'!G144</f>
        <v>0</v>
      </c>
      <c r="J59" s="136" t="str">
        <f>IF(I84=0,"",I59/I84*100)</f>
        <v/>
      </c>
    </row>
    <row r="60" spans="1:10" ht="36.75" customHeight="1" x14ac:dyDescent="0.2">
      <c r="A60" s="127"/>
      <c r="B60" s="132" t="s">
        <v>86</v>
      </c>
      <c r="C60" s="249" t="s">
        <v>87</v>
      </c>
      <c r="D60" s="250"/>
      <c r="E60" s="250"/>
      <c r="F60" s="138" t="s">
        <v>25</v>
      </c>
      <c r="G60" s="139"/>
      <c r="H60" s="139"/>
      <c r="I60" s="139">
        <f>'SO 116 1 Pol'!G150</f>
        <v>0</v>
      </c>
      <c r="J60" s="136" t="str">
        <f>IF(I84=0,"",I60/I84*100)</f>
        <v/>
      </c>
    </row>
    <row r="61" spans="1:10" ht="36.75" customHeight="1" x14ac:dyDescent="0.2">
      <c r="A61" s="127"/>
      <c r="B61" s="132" t="s">
        <v>88</v>
      </c>
      <c r="C61" s="249" t="s">
        <v>89</v>
      </c>
      <c r="D61" s="250"/>
      <c r="E61" s="250"/>
      <c r="F61" s="138" t="s">
        <v>25</v>
      </c>
      <c r="G61" s="139"/>
      <c r="H61" s="139"/>
      <c r="I61" s="139">
        <f>'SO 116 1 Pol'!G162</f>
        <v>0</v>
      </c>
      <c r="J61" s="136" t="str">
        <f>IF(I84=0,"",I61/I84*100)</f>
        <v/>
      </c>
    </row>
    <row r="62" spans="1:10" ht="36.75" customHeight="1" x14ac:dyDescent="0.2">
      <c r="A62" s="127"/>
      <c r="B62" s="132" t="s">
        <v>90</v>
      </c>
      <c r="C62" s="249" t="s">
        <v>91</v>
      </c>
      <c r="D62" s="250"/>
      <c r="E62" s="250"/>
      <c r="F62" s="138" t="s">
        <v>25</v>
      </c>
      <c r="G62" s="139"/>
      <c r="H62" s="139"/>
      <c r="I62" s="139">
        <f>'SO 116 1 Pol'!G168</f>
        <v>0</v>
      </c>
      <c r="J62" s="136" t="str">
        <f>IF(I84=0,"",I62/I84*100)</f>
        <v/>
      </c>
    </row>
    <row r="63" spans="1:10" ht="36.75" customHeight="1" x14ac:dyDescent="0.2">
      <c r="A63" s="127"/>
      <c r="B63" s="132" t="s">
        <v>92</v>
      </c>
      <c r="C63" s="249" t="s">
        <v>93</v>
      </c>
      <c r="D63" s="250"/>
      <c r="E63" s="250"/>
      <c r="F63" s="138" t="s">
        <v>25</v>
      </c>
      <c r="G63" s="139"/>
      <c r="H63" s="139"/>
      <c r="I63" s="139">
        <f>'SO 116 2 Pol'!G8</f>
        <v>0</v>
      </c>
      <c r="J63" s="136" t="str">
        <f>IF(I84=0,"",I63/I84*100)</f>
        <v/>
      </c>
    </row>
    <row r="64" spans="1:10" ht="36.75" customHeight="1" x14ac:dyDescent="0.2">
      <c r="A64" s="127"/>
      <c r="B64" s="132" t="s">
        <v>94</v>
      </c>
      <c r="C64" s="249" t="s">
        <v>95</v>
      </c>
      <c r="D64" s="250"/>
      <c r="E64" s="250"/>
      <c r="F64" s="138" t="s">
        <v>25</v>
      </c>
      <c r="G64" s="139"/>
      <c r="H64" s="139"/>
      <c r="I64" s="139">
        <f>'SO 116 2 Pol'!G10</f>
        <v>0</v>
      </c>
      <c r="J64" s="136" t="str">
        <f>IF(I84=0,"",I64/I84*100)</f>
        <v/>
      </c>
    </row>
    <row r="65" spans="1:10" ht="36.75" customHeight="1" x14ac:dyDescent="0.2">
      <c r="A65" s="127"/>
      <c r="B65" s="132" t="s">
        <v>96</v>
      </c>
      <c r="C65" s="249" t="s">
        <v>97</v>
      </c>
      <c r="D65" s="250"/>
      <c r="E65" s="250"/>
      <c r="F65" s="138" t="s">
        <v>25</v>
      </c>
      <c r="G65" s="139"/>
      <c r="H65" s="139"/>
      <c r="I65" s="139">
        <f>'SO 116 1 Pol'!G185</f>
        <v>0</v>
      </c>
      <c r="J65" s="136" t="str">
        <f>IF(I84=0,"",I65/I84*100)</f>
        <v/>
      </c>
    </row>
    <row r="66" spans="1:10" ht="36.75" customHeight="1" x14ac:dyDescent="0.2">
      <c r="A66" s="127"/>
      <c r="B66" s="132" t="s">
        <v>98</v>
      </c>
      <c r="C66" s="249" t="s">
        <v>99</v>
      </c>
      <c r="D66" s="250"/>
      <c r="E66" s="250"/>
      <c r="F66" s="138" t="s">
        <v>25</v>
      </c>
      <c r="G66" s="139"/>
      <c r="H66" s="139"/>
      <c r="I66" s="139">
        <f>'SO 116 1 Pol'!G201</f>
        <v>0</v>
      </c>
      <c r="J66" s="136" t="str">
        <f>IF(I84=0,"",I66/I84*100)</f>
        <v/>
      </c>
    </row>
    <row r="67" spans="1:10" ht="36.75" customHeight="1" x14ac:dyDescent="0.2">
      <c r="A67" s="127"/>
      <c r="B67" s="132" t="s">
        <v>100</v>
      </c>
      <c r="C67" s="249" t="s">
        <v>101</v>
      </c>
      <c r="D67" s="250"/>
      <c r="E67" s="250"/>
      <c r="F67" s="138" t="s">
        <v>25</v>
      </c>
      <c r="G67" s="139"/>
      <c r="H67" s="139"/>
      <c r="I67" s="139">
        <f>'SO 116 1 Pol'!G209</f>
        <v>0</v>
      </c>
      <c r="J67" s="136" t="str">
        <f>IF(I84=0,"",I67/I84*100)</f>
        <v/>
      </c>
    </row>
    <row r="68" spans="1:10" ht="36.75" customHeight="1" x14ac:dyDescent="0.2">
      <c r="A68" s="127"/>
      <c r="B68" s="132" t="s">
        <v>102</v>
      </c>
      <c r="C68" s="249" t="s">
        <v>103</v>
      </c>
      <c r="D68" s="250"/>
      <c r="E68" s="250"/>
      <c r="F68" s="138" t="s">
        <v>25</v>
      </c>
      <c r="G68" s="139"/>
      <c r="H68" s="139"/>
      <c r="I68" s="139">
        <f>'SO 116 1 Pol'!G227</f>
        <v>0</v>
      </c>
      <c r="J68" s="136" t="str">
        <f>IF(I84=0,"",I68/I84*100)</f>
        <v/>
      </c>
    </row>
    <row r="69" spans="1:10" ht="36.75" customHeight="1" x14ac:dyDescent="0.2">
      <c r="A69" s="127"/>
      <c r="B69" s="132" t="s">
        <v>104</v>
      </c>
      <c r="C69" s="249" t="s">
        <v>105</v>
      </c>
      <c r="D69" s="250"/>
      <c r="E69" s="250"/>
      <c r="F69" s="138" t="s">
        <v>25</v>
      </c>
      <c r="G69" s="139"/>
      <c r="H69" s="139"/>
      <c r="I69" s="139">
        <f>'SO 116 1 Pol'!G243</f>
        <v>0</v>
      </c>
      <c r="J69" s="136" t="str">
        <f>IF(I84=0,"",I69/I84*100)</f>
        <v/>
      </c>
    </row>
    <row r="70" spans="1:10" ht="36.75" customHeight="1" x14ac:dyDescent="0.2">
      <c r="A70" s="127"/>
      <c r="B70" s="132" t="s">
        <v>106</v>
      </c>
      <c r="C70" s="249" t="s">
        <v>107</v>
      </c>
      <c r="D70" s="250"/>
      <c r="E70" s="250"/>
      <c r="F70" s="138" t="s">
        <v>25</v>
      </c>
      <c r="G70" s="139"/>
      <c r="H70" s="139"/>
      <c r="I70" s="139">
        <f>'SO 116 1 Pol'!G253</f>
        <v>0</v>
      </c>
      <c r="J70" s="136" t="str">
        <f>IF(I84=0,"",I70/I84*100)</f>
        <v/>
      </c>
    </row>
    <row r="71" spans="1:10" ht="36.75" customHeight="1" x14ac:dyDescent="0.2">
      <c r="A71" s="127"/>
      <c r="B71" s="132" t="s">
        <v>108</v>
      </c>
      <c r="C71" s="249" t="s">
        <v>109</v>
      </c>
      <c r="D71" s="250"/>
      <c r="E71" s="250"/>
      <c r="F71" s="138" t="s">
        <v>25</v>
      </c>
      <c r="G71" s="139"/>
      <c r="H71" s="139"/>
      <c r="I71" s="139">
        <f>'SO 116 1 Pol'!G273</f>
        <v>0</v>
      </c>
      <c r="J71" s="136" t="str">
        <f>IF(I84=0,"",I71/I84*100)</f>
        <v/>
      </c>
    </row>
    <row r="72" spans="1:10" ht="36.75" customHeight="1" x14ac:dyDescent="0.2">
      <c r="A72" s="127"/>
      <c r="B72" s="132" t="s">
        <v>110</v>
      </c>
      <c r="C72" s="249" t="s">
        <v>111</v>
      </c>
      <c r="D72" s="250"/>
      <c r="E72" s="250"/>
      <c r="F72" s="138" t="s">
        <v>25</v>
      </c>
      <c r="G72" s="139"/>
      <c r="H72" s="139"/>
      <c r="I72" s="139">
        <f>'SO 116 1 Pol'!G283</f>
        <v>0</v>
      </c>
      <c r="J72" s="136" t="str">
        <f>IF(I84=0,"",I72/I84*100)</f>
        <v/>
      </c>
    </row>
    <row r="73" spans="1:10" ht="36.75" customHeight="1" x14ac:dyDescent="0.2">
      <c r="A73" s="127"/>
      <c r="B73" s="132" t="s">
        <v>112</v>
      </c>
      <c r="C73" s="249" t="s">
        <v>113</v>
      </c>
      <c r="D73" s="250"/>
      <c r="E73" s="250"/>
      <c r="F73" s="138" t="s">
        <v>25</v>
      </c>
      <c r="G73" s="139"/>
      <c r="H73" s="139"/>
      <c r="I73" s="139">
        <f>'SO 116 1 Pol'!G299</f>
        <v>0</v>
      </c>
      <c r="J73" s="136" t="str">
        <f>IF(I84=0,"",I73/I84*100)</f>
        <v/>
      </c>
    </row>
    <row r="74" spans="1:10" ht="36.75" customHeight="1" x14ac:dyDescent="0.2">
      <c r="A74" s="127"/>
      <c r="B74" s="132" t="s">
        <v>114</v>
      </c>
      <c r="C74" s="249" t="s">
        <v>115</v>
      </c>
      <c r="D74" s="250"/>
      <c r="E74" s="250"/>
      <c r="F74" s="138" t="s">
        <v>25</v>
      </c>
      <c r="G74" s="139"/>
      <c r="H74" s="139"/>
      <c r="I74" s="139">
        <f>'SO 116 1 Pol'!G307</f>
        <v>0</v>
      </c>
      <c r="J74" s="136" t="str">
        <f>IF(I84=0,"",I74/I84*100)</f>
        <v/>
      </c>
    </row>
    <row r="75" spans="1:10" ht="36.75" customHeight="1" x14ac:dyDescent="0.2">
      <c r="A75" s="127"/>
      <c r="B75" s="132" t="s">
        <v>116</v>
      </c>
      <c r="C75" s="249" t="s">
        <v>117</v>
      </c>
      <c r="D75" s="250"/>
      <c r="E75" s="250"/>
      <c r="F75" s="138" t="s">
        <v>25</v>
      </c>
      <c r="G75" s="139"/>
      <c r="H75" s="139"/>
      <c r="I75" s="139">
        <f>'SO 116 2 Pol'!G12</f>
        <v>0</v>
      </c>
      <c r="J75" s="136" t="str">
        <f>IF(I84=0,"",I75/I84*100)</f>
        <v/>
      </c>
    </row>
    <row r="76" spans="1:10" ht="36.75" customHeight="1" x14ac:dyDescent="0.2">
      <c r="A76" s="127"/>
      <c r="B76" s="132" t="s">
        <v>118</v>
      </c>
      <c r="C76" s="249" t="s">
        <v>119</v>
      </c>
      <c r="D76" s="250"/>
      <c r="E76" s="250"/>
      <c r="F76" s="138" t="s">
        <v>26</v>
      </c>
      <c r="G76" s="139"/>
      <c r="H76" s="139"/>
      <c r="I76" s="139">
        <f>'SO 116 2 Pol'!G14</f>
        <v>0</v>
      </c>
      <c r="J76" s="136" t="str">
        <f>IF(I84=0,"",I76/I84*100)</f>
        <v/>
      </c>
    </row>
    <row r="77" spans="1:10" ht="36.75" customHeight="1" x14ac:dyDescent="0.2">
      <c r="A77" s="127"/>
      <c r="B77" s="132" t="s">
        <v>120</v>
      </c>
      <c r="C77" s="249" t="s">
        <v>121</v>
      </c>
      <c r="D77" s="250"/>
      <c r="E77" s="250"/>
      <c r="F77" s="138" t="s">
        <v>26</v>
      </c>
      <c r="G77" s="139"/>
      <c r="H77" s="139"/>
      <c r="I77" s="139">
        <f>'SO 116 2 Pol'!G16</f>
        <v>0</v>
      </c>
      <c r="J77" s="136" t="str">
        <f>IF(I84=0,"",I77/I84*100)</f>
        <v/>
      </c>
    </row>
    <row r="78" spans="1:10" ht="36.75" customHeight="1" x14ac:dyDescent="0.2">
      <c r="A78" s="127"/>
      <c r="B78" s="132" t="s">
        <v>122</v>
      </c>
      <c r="C78" s="249" t="s">
        <v>123</v>
      </c>
      <c r="D78" s="250"/>
      <c r="E78" s="250"/>
      <c r="F78" s="138" t="s">
        <v>26</v>
      </c>
      <c r="G78" s="139"/>
      <c r="H78" s="139"/>
      <c r="I78" s="139">
        <f>'SO 116 2 Pol'!G18</f>
        <v>0</v>
      </c>
      <c r="J78" s="136" t="str">
        <f>IF(I84=0,"",I78/I84*100)</f>
        <v/>
      </c>
    </row>
    <row r="79" spans="1:10" ht="36.75" customHeight="1" x14ac:dyDescent="0.2">
      <c r="A79" s="127"/>
      <c r="B79" s="132" t="s">
        <v>124</v>
      </c>
      <c r="C79" s="249" t="s">
        <v>125</v>
      </c>
      <c r="D79" s="250"/>
      <c r="E79" s="250"/>
      <c r="F79" s="138" t="s">
        <v>26</v>
      </c>
      <c r="G79" s="139"/>
      <c r="H79" s="139"/>
      <c r="I79" s="139">
        <f>'SO 116 2 Pol'!G20</f>
        <v>0</v>
      </c>
      <c r="J79" s="136" t="str">
        <f>IF(I84=0,"",I79/I84*100)</f>
        <v/>
      </c>
    </row>
    <row r="80" spans="1:10" ht="36.75" customHeight="1" x14ac:dyDescent="0.2">
      <c r="A80" s="127"/>
      <c r="B80" s="132" t="s">
        <v>126</v>
      </c>
      <c r="C80" s="249" t="s">
        <v>127</v>
      </c>
      <c r="D80" s="250"/>
      <c r="E80" s="250"/>
      <c r="F80" s="138" t="s">
        <v>26</v>
      </c>
      <c r="G80" s="139"/>
      <c r="H80" s="139"/>
      <c r="I80" s="139">
        <f>'SO 116 2 Pol'!G22</f>
        <v>0</v>
      </c>
      <c r="J80" s="136" t="str">
        <f>IF(I84=0,"",I80/I84*100)</f>
        <v/>
      </c>
    </row>
    <row r="81" spans="1:10" ht="36.75" customHeight="1" x14ac:dyDescent="0.2">
      <c r="A81" s="127"/>
      <c r="B81" s="132" t="s">
        <v>128</v>
      </c>
      <c r="C81" s="249" t="s">
        <v>129</v>
      </c>
      <c r="D81" s="250"/>
      <c r="E81" s="250"/>
      <c r="F81" s="138" t="s">
        <v>130</v>
      </c>
      <c r="G81" s="139"/>
      <c r="H81" s="139"/>
      <c r="I81" s="139">
        <f>'SO 116 1 Pol'!G315</f>
        <v>0</v>
      </c>
      <c r="J81" s="136" t="str">
        <f>IF(I84=0,"",I81/I84*100)</f>
        <v/>
      </c>
    </row>
    <row r="82" spans="1:10" ht="36.75" customHeight="1" x14ac:dyDescent="0.2">
      <c r="A82" s="127"/>
      <c r="B82" s="132" t="s">
        <v>131</v>
      </c>
      <c r="C82" s="249" t="s">
        <v>27</v>
      </c>
      <c r="D82" s="250"/>
      <c r="E82" s="250"/>
      <c r="F82" s="138" t="s">
        <v>131</v>
      </c>
      <c r="G82" s="139"/>
      <c r="H82" s="139"/>
      <c r="I82" s="139">
        <f>'00 0 Naklady'!G8</f>
        <v>0</v>
      </c>
      <c r="J82" s="136" t="str">
        <f>IF(I84=0,"",I82/I84*100)</f>
        <v/>
      </c>
    </row>
    <row r="83" spans="1:10" ht="36.75" customHeight="1" x14ac:dyDescent="0.2">
      <c r="A83" s="127"/>
      <c r="B83" s="132" t="s">
        <v>132</v>
      </c>
      <c r="C83" s="249" t="s">
        <v>28</v>
      </c>
      <c r="D83" s="250"/>
      <c r="E83" s="250"/>
      <c r="F83" s="138" t="s">
        <v>132</v>
      </c>
      <c r="G83" s="139"/>
      <c r="H83" s="139"/>
      <c r="I83" s="139">
        <f>'00 0 Naklady'!G13</f>
        <v>0</v>
      </c>
      <c r="J83" s="136" t="str">
        <f>IF(I84=0,"",I83/I84*100)</f>
        <v/>
      </c>
    </row>
    <row r="84" spans="1:10" ht="25.5" customHeight="1" x14ac:dyDescent="0.2">
      <c r="A84" s="128"/>
      <c r="B84" s="133" t="s">
        <v>1</v>
      </c>
      <c r="C84" s="134"/>
      <c r="D84" s="135"/>
      <c r="E84" s="135"/>
      <c r="F84" s="140"/>
      <c r="G84" s="141"/>
      <c r="H84" s="141"/>
      <c r="I84" s="141">
        <f>SUM(I53:I83)</f>
        <v>0</v>
      </c>
      <c r="J84" s="137">
        <f>SUM(J53:J83)</f>
        <v>0</v>
      </c>
    </row>
    <row r="85" spans="1:10" x14ac:dyDescent="0.2">
      <c r="F85" s="86"/>
      <c r="G85" s="86"/>
      <c r="H85" s="86"/>
      <c r="I85" s="86"/>
      <c r="J85" s="87"/>
    </row>
    <row r="86" spans="1:10" x14ac:dyDescent="0.2">
      <c r="F86" s="86"/>
      <c r="G86" s="86"/>
      <c r="H86" s="86"/>
      <c r="I86" s="86"/>
      <c r="J86" s="87"/>
    </row>
    <row r="87" spans="1:10" x14ac:dyDescent="0.2">
      <c r="F87" s="86"/>
      <c r="G87" s="86"/>
      <c r="H87" s="86"/>
      <c r="I87" s="86"/>
      <c r="J87" s="87"/>
    </row>
  </sheetData>
  <sheetProtection algorithmName="SHA-512" hashValue="+6mNZZ+2cX8IlL4xD4HThNCBnV9c0N39tqyHGQEfvnayneaA6IrSitlk2bltHHYv8KW7qf3xsP+QujWe9Y4wOA==" saltValue="7MjOfB2EpuvylnUUMqc4g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49" t="s">
        <v>7</v>
      </c>
      <c r="B2" s="48"/>
      <c r="C2" s="253"/>
      <c r="D2" s="253"/>
      <c r="E2" s="253"/>
      <c r="F2" s="253"/>
      <c r="G2" s="254"/>
    </row>
    <row r="3" spans="1:7" ht="24.95" customHeight="1" x14ac:dyDescent="0.2">
      <c r="A3" s="49" t="s">
        <v>8</v>
      </c>
      <c r="B3" s="48"/>
      <c r="C3" s="253"/>
      <c r="D3" s="253"/>
      <c r="E3" s="253"/>
      <c r="F3" s="253"/>
      <c r="G3" s="254"/>
    </row>
    <row r="4" spans="1:7" ht="24.95" customHeight="1" x14ac:dyDescent="0.2">
      <c r="A4" s="49" t="s">
        <v>9</v>
      </c>
      <c r="B4" s="48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sheetProtection algorithmName="SHA-512" hashValue="aUjN1H3eUBkiF3S2rpEsFnJ09O+gyQjWTaf+o8vemIIfN3cjruJ5x6qy5XVCGNzrvkFmxGUeWBxiOWxp3QcfaQ==" saltValue="VmfMugPUutpqvtTAGJ3US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133</v>
      </c>
      <c r="B1" s="257"/>
      <c r="C1" s="257"/>
      <c r="D1" s="257"/>
      <c r="E1" s="257"/>
      <c r="F1" s="257"/>
      <c r="G1" s="257"/>
      <c r="AG1" t="s">
        <v>134</v>
      </c>
    </row>
    <row r="2" spans="1:60" ht="25.15" customHeight="1" x14ac:dyDescent="0.2">
      <c r="A2" s="143" t="s">
        <v>7</v>
      </c>
      <c r="B2" s="48" t="s">
        <v>43</v>
      </c>
      <c r="C2" s="258" t="s">
        <v>44</v>
      </c>
      <c r="D2" s="259"/>
      <c r="E2" s="259"/>
      <c r="F2" s="259"/>
      <c r="G2" s="260"/>
      <c r="AG2" t="s">
        <v>135</v>
      </c>
    </row>
    <row r="3" spans="1:60" ht="25.15" customHeight="1" x14ac:dyDescent="0.2">
      <c r="A3" s="143" t="s">
        <v>8</v>
      </c>
      <c r="B3" s="48" t="s">
        <v>136</v>
      </c>
      <c r="C3" s="258" t="s">
        <v>137</v>
      </c>
      <c r="D3" s="259"/>
      <c r="E3" s="259"/>
      <c r="F3" s="259"/>
      <c r="G3" s="260"/>
      <c r="AC3" s="125" t="s">
        <v>138</v>
      </c>
      <c r="AG3" t="s">
        <v>139</v>
      </c>
    </row>
    <row r="4" spans="1:60" ht="25.15" customHeight="1" x14ac:dyDescent="0.2">
      <c r="A4" s="144" t="s">
        <v>9</v>
      </c>
      <c r="B4" s="145" t="s">
        <v>59</v>
      </c>
      <c r="C4" s="261" t="s">
        <v>60</v>
      </c>
      <c r="D4" s="262"/>
      <c r="E4" s="262"/>
      <c r="F4" s="262"/>
      <c r="G4" s="263"/>
      <c r="AG4" t="s">
        <v>140</v>
      </c>
    </row>
    <row r="5" spans="1:60" x14ac:dyDescent="0.2">
      <c r="D5" s="10"/>
    </row>
    <row r="6" spans="1:60" ht="38.25" x14ac:dyDescent="0.2">
      <c r="A6" s="147" t="s">
        <v>141</v>
      </c>
      <c r="B6" s="149" t="s">
        <v>142</v>
      </c>
      <c r="C6" s="149" t="s">
        <v>143</v>
      </c>
      <c r="D6" s="148" t="s">
        <v>144</v>
      </c>
      <c r="E6" s="147" t="s">
        <v>145</v>
      </c>
      <c r="F6" s="146" t="s">
        <v>146</v>
      </c>
      <c r="G6" s="147" t="s">
        <v>29</v>
      </c>
      <c r="H6" s="150" t="s">
        <v>30</v>
      </c>
      <c r="I6" s="150" t="s">
        <v>147</v>
      </c>
      <c r="J6" s="150" t="s">
        <v>31</v>
      </c>
      <c r="K6" s="150" t="s">
        <v>148</v>
      </c>
      <c r="L6" s="150" t="s">
        <v>149</v>
      </c>
      <c r="M6" s="150" t="s">
        <v>150</v>
      </c>
      <c r="N6" s="150" t="s">
        <v>151</v>
      </c>
      <c r="O6" s="150" t="s">
        <v>152</v>
      </c>
      <c r="P6" s="150" t="s">
        <v>153</v>
      </c>
      <c r="Q6" s="150" t="s">
        <v>154</v>
      </c>
      <c r="R6" s="150" t="s">
        <v>155</v>
      </c>
      <c r="S6" s="150" t="s">
        <v>156</v>
      </c>
      <c r="T6" s="150" t="s">
        <v>157</v>
      </c>
      <c r="U6" s="150" t="s">
        <v>158</v>
      </c>
      <c r="V6" s="150" t="s">
        <v>159</v>
      </c>
      <c r="W6" s="150" t="s">
        <v>160</v>
      </c>
      <c r="X6" s="150" t="s">
        <v>161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162</v>
      </c>
      <c r="B8" s="163" t="s">
        <v>131</v>
      </c>
      <c r="C8" s="177" t="s">
        <v>27</v>
      </c>
      <c r="D8" s="164"/>
      <c r="E8" s="165"/>
      <c r="F8" s="166"/>
      <c r="G8" s="166">
        <f>SUMIF(AG9:AG12,"&lt;&gt;NOR",G9:G12)</f>
        <v>0</v>
      </c>
      <c r="H8" s="166"/>
      <c r="I8" s="166">
        <f>SUM(I9:I12)</f>
        <v>0</v>
      </c>
      <c r="J8" s="166"/>
      <c r="K8" s="166">
        <f>SUM(K9:K12)</f>
        <v>0</v>
      </c>
      <c r="L8" s="166"/>
      <c r="M8" s="166">
        <f>SUM(M9:M12)</f>
        <v>0</v>
      </c>
      <c r="N8" s="166"/>
      <c r="O8" s="166">
        <f>SUM(O9:O12)</f>
        <v>0</v>
      </c>
      <c r="P8" s="166"/>
      <c r="Q8" s="166">
        <f>SUM(Q9:Q12)</f>
        <v>0</v>
      </c>
      <c r="R8" s="166"/>
      <c r="S8" s="166"/>
      <c r="T8" s="167"/>
      <c r="U8" s="161"/>
      <c r="V8" s="161">
        <f>SUM(V9:V12)</f>
        <v>0</v>
      </c>
      <c r="W8" s="161"/>
      <c r="X8" s="161"/>
      <c r="AG8" t="s">
        <v>163</v>
      </c>
    </row>
    <row r="9" spans="1:60" outlineLevel="1" x14ac:dyDescent="0.2">
      <c r="A9" s="168">
        <v>1</v>
      </c>
      <c r="B9" s="169" t="s">
        <v>164</v>
      </c>
      <c r="C9" s="178" t="s">
        <v>165</v>
      </c>
      <c r="D9" s="170" t="s">
        <v>166</v>
      </c>
      <c r="E9" s="171">
        <v>1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/>
      <c r="S9" s="173" t="s">
        <v>167</v>
      </c>
      <c r="T9" s="174" t="s">
        <v>168</v>
      </c>
      <c r="U9" s="160">
        <v>0</v>
      </c>
      <c r="V9" s="160">
        <f>ROUND(E9*U9,2)</f>
        <v>0</v>
      </c>
      <c r="W9" s="160"/>
      <c r="X9" s="160" t="s">
        <v>169</v>
      </c>
      <c r="Y9" s="151"/>
      <c r="Z9" s="151"/>
      <c r="AA9" s="151"/>
      <c r="AB9" s="151"/>
      <c r="AC9" s="151"/>
      <c r="AD9" s="151"/>
      <c r="AE9" s="151"/>
      <c r="AF9" s="151"/>
      <c r="AG9" s="151" t="s">
        <v>170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5" t="s">
        <v>171</v>
      </c>
      <c r="D10" s="256"/>
      <c r="E10" s="256"/>
      <c r="F10" s="256"/>
      <c r="G10" s="256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172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68">
        <v>2</v>
      </c>
      <c r="B11" s="169" t="s">
        <v>173</v>
      </c>
      <c r="C11" s="178" t="s">
        <v>174</v>
      </c>
      <c r="D11" s="170" t="s">
        <v>166</v>
      </c>
      <c r="E11" s="171">
        <v>1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73">
        <v>0</v>
      </c>
      <c r="O11" s="173">
        <f>ROUND(E11*N11,2)</f>
        <v>0</v>
      </c>
      <c r="P11" s="173">
        <v>0</v>
      </c>
      <c r="Q11" s="173">
        <f>ROUND(E11*P11,2)</f>
        <v>0</v>
      </c>
      <c r="R11" s="173"/>
      <c r="S11" s="173" t="s">
        <v>167</v>
      </c>
      <c r="T11" s="174" t="s">
        <v>168</v>
      </c>
      <c r="U11" s="160">
        <v>0</v>
      </c>
      <c r="V11" s="160">
        <f>ROUND(E11*U11,2)</f>
        <v>0</v>
      </c>
      <c r="W11" s="160"/>
      <c r="X11" s="160" t="s">
        <v>169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175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58"/>
      <c r="B12" s="159"/>
      <c r="C12" s="255" t="s">
        <v>176</v>
      </c>
      <c r="D12" s="256"/>
      <c r="E12" s="256"/>
      <c r="F12" s="256"/>
      <c r="G12" s="256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172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75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151"/>
      <c r="BC12" s="151"/>
      <c r="BD12" s="151"/>
      <c r="BE12" s="151"/>
      <c r="BF12" s="151"/>
      <c r="BG12" s="151"/>
      <c r="BH12" s="151"/>
    </row>
    <row r="13" spans="1:60" x14ac:dyDescent="0.2">
      <c r="A13" s="162" t="s">
        <v>162</v>
      </c>
      <c r="B13" s="163" t="s">
        <v>132</v>
      </c>
      <c r="C13" s="177" t="s">
        <v>28</v>
      </c>
      <c r="D13" s="164"/>
      <c r="E13" s="165"/>
      <c r="F13" s="166"/>
      <c r="G13" s="166">
        <f>SUMIF(AG14:AG23,"&lt;&gt;NOR",G14:G23)</f>
        <v>0</v>
      </c>
      <c r="H13" s="166"/>
      <c r="I13" s="166">
        <f>SUM(I14:I23)</f>
        <v>0</v>
      </c>
      <c r="J13" s="166"/>
      <c r="K13" s="166">
        <f>SUM(K14:K23)</f>
        <v>0</v>
      </c>
      <c r="L13" s="166"/>
      <c r="M13" s="166">
        <f>SUM(M14:M23)</f>
        <v>0</v>
      </c>
      <c r="N13" s="166"/>
      <c r="O13" s="166">
        <f>SUM(O14:O23)</f>
        <v>0</v>
      </c>
      <c r="P13" s="166"/>
      <c r="Q13" s="166">
        <f>SUM(Q14:Q23)</f>
        <v>0</v>
      </c>
      <c r="R13" s="166"/>
      <c r="S13" s="166"/>
      <c r="T13" s="167"/>
      <c r="U13" s="161"/>
      <c r="V13" s="161">
        <f>SUM(V14:V23)</f>
        <v>0</v>
      </c>
      <c r="W13" s="161"/>
      <c r="X13" s="161"/>
      <c r="AG13" t="s">
        <v>163</v>
      </c>
    </row>
    <row r="14" spans="1:60" outlineLevel="1" x14ac:dyDescent="0.2">
      <c r="A14" s="168">
        <v>3</v>
      </c>
      <c r="B14" s="169" t="s">
        <v>177</v>
      </c>
      <c r="C14" s="178" t="s">
        <v>178</v>
      </c>
      <c r="D14" s="170" t="s">
        <v>166</v>
      </c>
      <c r="E14" s="171">
        <v>1</v>
      </c>
      <c r="F14" s="172"/>
      <c r="G14" s="173">
        <f>ROUND(E14*F14,2)</f>
        <v>0</v>
      </c>
      <c r="H14" s="172"/>
      <c r="I14" s="173">
        <f>ROUND(E14*H14,2)</f>
        <v>0</v>
      </c>
      <c r="J14" s="172"/>
      <c r="K14" s="173">
        <f>ROUND(E14*J14,2)</f>
        <v>0</v>
      </c>
      <c r="L14" s="173">
        <v>21</v>
      </c>
      <c r="M14" s="173">
        <f>G14*(1+L14/100)</f>
        <v>0</v>
      </c>
      <c r="N14" s="173">
        <v>0</v>
      </c>
      <c r="O14" s="173">
        <f>ROUND(E14*N14,2)</f>
        <v>0</v>
      </c>
      <c r="P14" s="173">
        <v>0</v>
      </c>
      <c r="Q14" s="173">
        <f>ROUND(E14*P14,2)</f>
        <v>0</v>
      </c>
      <c r="R14" s="173"/>
      <c r="S14" s="173" t="s">
        <v>167</v>
      </c>
      <c r="T14" s="174" t="s">
        <v>168</v>
      </c>
      <c r="U14" s="160">
        <v>0</v>
      </c>
      <c r="V14" s="160">
        <f>ROUND(E14*U14,2)</f>
        <v>0</v>
      </c>
      <c r="W14" s="160"/>
      <c r="X14" s="160" t="s">
        <v>169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179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55" t="s">
        <v>180</v>
      </c>
      <c r="D15" s="256"/>
      <c r="E15" s="256"/>
      <c r="F15" s="256"/>
      <c r="G15" s="256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172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68">
        <v>4</v>
      </c>
      <c r="B16" s="169" t="s">
        <v>181</v>
      </c>
      <c r="C16" s="178" t="s">
        <v>182</v>
      </c>
      <c r="D16" s="170" t="s">
        <v>166</v>
      </c>
      <c r="E16" s="171">
        <v>1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73">
        <v>0</v>
      </c>
      <c r="O16" s="173">
        <f>ROUND(E16*N16,2)</f>
        <v>0</v>
      </c>
      <c r="P16" s="173">
        <v>0</v>
      </c>
      <c r="Q16" s="173">
        <f>ROUND(E16*P16,2)</f>
        <v>0</v>
      </c>
      <c r="R16" s="173"/>
      <c r="S16" s="173" t="s">
        <v>167</v>
      </c>
      <c r="T16" s="174" t="s">
        <v>168</v>
      </c>
      <c r="U16" s="160">
        <v>0</v>
      </c>
      <c r="V16" s="160">
        <f>ROUND(E16*U16,2)</f>
        <v>0</v>
      </c>
      <c r="W16" s="160"/>
      <c r="X16" s="160" t="s">
        <v>169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179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33.75" outlineLevel="1" x14ac:dyDescent="0.2">
      <c r="A17" s="158"/>
      <c r="B17" s="159"/>
      <c r="C17" s="255" t="s">
        <v>183</v>
      </c>
      <c r="D17" s="256"/>
      <c r="E17" s="256"/>
      <c r="F17" s="256"/>
      <c r="G17" s="256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172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5" t="str">
        <f>C17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68">
        <v>5</v>
      </c>
      <c r="B18" s="169" t="s">
        <v>184</v>
      </c>
      <c r="C18" s="178" t="s">
        <v>185</v>
      </c>
      <c r="D18" s="170" t="s">
        <v>166</v>
      </c>
      <c r="E18" s="171">
        <v>1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73">
        <v>0</v>
      </c>
      <c r="O18" s="173">
        <f>ROUND(E18*N18,2)</f>
        <v>0</v>
      </c>
      <c r="P18" s="173">
        <v>0</v>
      </c>
      <c r="Q18" s="173">
        <f>ROUND(E18*P18,2)</f>
        <v>0</v>
      </c>
      <c r="R18" s="173"/>
      <c r="S18" s="173" t="s">
        <v>167</v>
      </c>
      <c r="T18" s="174" t="s">
        <v>168</v>
      </c>
      <c r="U18" s="160">
        <v>0</v>
      </c>
      <c r="V18" s="160">
        <f>ROUND(E18*U18,2)</f>
        <v>0</v>
      </c>
      <c r="W18" s="160"/>
      <c r="X18" s="160" t="s">
        <v>169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179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8"/>
      <c r="B19" s="159"/>
      <c r="C19" s="255" t="s">
        <v>186</v>
      </c>
      <c r="D19" s="256"/>
      <c r="E19" s="256"/>
      <c r="F19" s="256"/>
      <c r="G19" s="256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172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75" t="str">
        <f>C19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6</v>
      </c>
      <c r="B20" s="169" t="s">
        <v>187</v>
      </c>
      <c r="C20" s="178" t="s">
        <v>188</v>
      </c>
      <c r="D20" s="170" t="s">
        <v>166</v>
      </c>
      <c r="E20" s="171">
        <v>1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73">
        <v>0</v>
      </c>
      <c r="O20" s="173">
        <f>ROUND(E20*N20,2)</f>
        <v>0</v>
      </c>
      <c r="P20" s="173">
        <v>0</v>
      </c>
      <c r="Q20" s="173">
        <f>ROUND(E20*P20,2)</f>
        <v>0</v>
      </c>
      <c r="R20" s="173"/>
      <c r="S20" s="173" t="s">
        <v>167</v>
      </c>
      <c r="T20" s="174" t="s">
        <v>168</v>
      </c>
      <c r="U20" s="160">
        <v>0</v>
      </c>
      <c r="V20" s="160">
        <f>ROUND(E20*U20,2)</f>
        <v>0</v>
      </c>
      <c r="W20" s="160"/>
      <c r="X20" s="160" t="s">
        <v>169</v>
      </c>
      <c r="Y20" s="151"/>
      <c r="Z20" s="151"/>
      <c r="AA20" s="151"/>
      <c r="AB20" s="151"/>
      <c r="AC20" s="151"/>
      <c r="AD20" s="151"/>
      <c r="AE20" s="151"/>
      <c r="AF20" s="151"/>
      <c r="AG20" s="151" t="s">
        <v>179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55" t="s">
        <v>189</v>
      </c>
      <c r="D21" s="256"/>
      <c r="E21" s="256"/>
      <c r="F21" s="256"/>
      <c r="G21" s="256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172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75" t="str">
        <f>C21</f>
        <v>Náklady na vyhotovení dokumentace skutečného provedení stavby a její předání objednateli v požadované formě a požadovaném počtu.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68">
        <v>7</v>
      </c>
      <c r="B22" s="169" t="s">
        <v>190</v>
      </c>
      <c r="C22" s="178" t="s">
        <v>191</v>
      </c>
      <c r="D22" s="170" t="s">
        <v>166</v>
      </c>
      <c r="E22" s="171">
        <v>1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0</v>
      </c>
      <c r="Q22" s="173">
        <f>ROUND(E22*P22,2)</f>
        <v>0</v>
      </c>
      <c r="R22" s="173"/>
      <c r="S22" s="173" t="s">
        <v>167</v>
      </c>
      <c r="T22" s="174" t="s">
        <v>168</v>
      </c>
      <c r="U22" s="160">
        <v>0</v>
      </c>
      <c r="V22" s="160">
        <f>ROUND(E22*U22,2)</f>
        <v>0</v>
      </c>
      <c r="W22" s="160"/>
      <c r="X22" s="160" t="s">
        <v>169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179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55" t="s">
        <v>192</v>
      </c>
      <c r="D23" s="256"/>
      <c r="E23" s="256"/>
      <c r="F23" s="256"/>
      <c r="G23" s="256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172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5" t="str">
        <f>C23</f>
        <v>Náklady zhotovitele, které vzniknou v souvislosti s povinnostmi zhotovitele při předání a převzetí díla.</v>
      </c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3"/>
      <c r="B24" s="4"/>
      <c r="C24" s="17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149</v>
      </c>
    </row>
    <row r="25" spans="1:60" x14ac:dyDescent="0.2">
      <c r="A25" s="154"/>
      <c r="B25" s="155" t="s">
        <v>29</v>
      </c>
      <c r="C25" s="180"/>
      <c r="D25" s="156"/>
      <c r="E25" s="157"/>
      <c r="F25" s="157"/>
      <c r="G25" s="176">
        <f>G8+G13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193</v>
      </c>
    </row>
    <row r="26" spans="1:60" x14ac:dyDescent="0.2">
      <c r="C26" s="181"/>
      <c r="D26" s="10"/>
      <c r="AG26" t="s">
        <v>194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x4UgdmBUhU1BFYhQiG0WokKiO9gbXTBWgzddkQ32/XqqrqfC41DdYF7WSi7x0jETVJJjO9n56q+zyhWyW4BCQ==" saltValue="0chgOcfgG+Tsgksioy8s2Q==" spinCount="100000" sheet="1"/>
  <mergeCells count="11">
    <mergeCell ref="C15:G15"/>
    <mergeCell ref="C17:G17"/>
    <mergeCell ref="C19:G19"/>
    <mergeCell ref="C21:G21"/>
    <mergeCell ref="C23:G23"/>
    <mergeCell ref="C12:G12"/>
    <mergeCell ref="A1:G1"/>
    <mergeCell ref="C2:G2"/>
    <mergeCell ref="C3:G3"/>
    <mergeCell ref="C4:G4"/>
    <mergeCell ref="C10:G10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8" activePane="bottomLeft" state="frozen"/>
      <selection pane="bottomLeft" activeCell="G26" sqref="G26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7" t="s">
        <v>195</v>
      </c>
      <c r="B1" s="257"/>
      <c r="C1" s="257"/>
      <c r="D1" s="257"/>
      <c r="E1" s="257"/>
      <c r="F1" s="257"/>
      <c r="G1" s="257"/>
      <c r="AG1" t="s">
        <v>134</v>
      </c>
    </row>
    <row r="2" spans="1:60" ht="25.15" customHeight="1" x14ac:dyDescent="0.2">
      <c r="A2" s="143" t="s">
        <v>7</v>
      </c>
      <c r="B2" s="48" t="s">
        <v>43</v>
      </c>
      <c r="C2" s="258" t="s">
        <v>44</v>
      </c>
      <c r="D2" s="259"/>
      <c r="E2" s="259"/>
      <c r="F2" s="259"/>
      <c r="G2" s="260"/>
      <c r="AG2" t="s">
        <v>135</v>
      </c>
    </row>
    <row r="3" spans="1:60" ht="25.15" customHeight="1" x14ac:dyDescent="0.2">
      <c r="A3" s="143" t="s">
        <v>8</v>
      </c>
      <c r="B3" s="48" t="s">
        <v>62</v>
      </c>
      <c r="C3" s="258" t="s">
        <v>63</v>
      </c>
      <c r="D3" s="259"/>
      <c r="E3" s="259"/>
      <c r="F3" s="259"/>
      <c r="G3" s="260"/>
      <c r="AC3" s="125" t="s">
        <v>135</v>
      </c>
      <c r="AG3" t="s">
        <v>139</v>
      </c>
    </row>
    <row r="4" spans="1:60" ht="25.15" customHeight="1" x14ac:dyDescent="0.2">
      <c r="A4" s="144" t="s">
        <v>9</v>
      </c>
      <c r="B4" s="145" t="s">
        <v>64</v>
      </c>
      <c r="C4" s="261" t="s">
        <v>65</v>
      </c>
      <c r="D4" s="262"/>
      <c r="E4" s="262"/>
      <c r="F4" s="262"/>
      <c r="G4" s="263"/>
      <c r="AG4" t="s">
        <v>140</v>
      </c>
    </row>
    <row r="5" spans="1:60" x14ac:dyDescent="0.2">
      <c r="D5" s="10"/>
    </row>
    <row r="6" spans="1:60" ht="38.25" x14ac:dyDescent="0.2">
      <c r="A6" s="147" t="s">
        <v>141</v>
      </c>
      <c r="B6" s="149" t="s">
        <v>142</v>
      </c>
      <c r="C6" s="149" t="s">
        <v>143</v>
      </c>
      <c r="D6" s="148" t="s">
        <v>144</v>
      </c>
      <c r="E6" s="147" t="s">
        <v>145</v>
      </c>
      <c r="F6" s="146" t="s">
        <v>146</v>
      </c>
      <c r="G6" s="147" t="s">
        <v>29</v>
      </c>
      <c r="H6" s="150" t="s">
        <v>30</v>
      </c>
      <c r="I6" s="150" t="s">
        <v>147</v>
      </c>
      <c r="J6" s="150" t="s">
        <v>31</v>
      </c>
      <c r="K6" s="150" t="s">
        <v>148</v>
      </c>
      <c r="L6" s="150" t="s">
        <v>149</v>
      </c>
      <c r="M6" s="150" t="s">
        <v>150</v>
      </c>
      <c r="N6" s="150" t="s">
        <v>151</v>
      </c>
      <c r="O6" s="150" t="s">
        <v>152</v>
      </c>
      <c r="P6" s="150" t="s">
        <v>153</v>
      </c>
      <c r="Q6" s="150" t="s">
        <v>154</v>
      </c>
      <c r="R6" s="150" t="s">
        <v>155</v>
      </c>
      <c r="S6" s="150" t="s">
        <v>156</v>
      </c>
      <c r="T6" s="150" t="s">
        <v>157</v>
      </c>
      <c r="U6" s="150" t="s">
        <v>158</v>
      </c>
      <c r="V6" s="150" t="s">
        <v>159</v>
      </c>
      <c r="W6" s="150" t="s">
        <v>160</v>
      </c>
      <c r="X6" s="150" t="s">
        <v>161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162</v>
      </c>
      <c r="B8" s="163" t="s">
        <v>72</v>
      </c>
      <c r="C8" s="177" t="s">
        <v>73</v>
      </c>
      <c r="D8" s="164"/>
      <c r="E8" s="165"/>
      <c r="F8" s="166"/>
      <c r="G8" s="166">
        <f>SUMIF(AG9:AG34,"&lt;&gt;NOR",G9:G34)</f>
        <v>0</v>
      </c>
      <c r="H8" s="166"/>
      <c r="I8" s="166">
        <f>SUM(I9:I34)</f>
        <v>0</v>
      </c>
      <c r="J8" s="166"/>
      <c r="K8" s="166">
        <f>SUM(K9:K34)</f>
        <v>0</v>
      </c>
      <c r="L8" s="166"/>
      <c r="M8" s="166">
        <f>SUM(M9:M34)</f>
        <v>0</v>
      </c>
      <c r="N8" s="166"/>
      <c r="O8" s="166">
        <f>SUM(O9:O34)</f>
        <v>2.1999999999999997</v>
      </c>
      <c r="P8" s="166"/>
      <c r="Q8" s="166">
        <f>SUM(Q9:Q34)</f>
        <v>0</v>
      </c>
      <c r="R8" s="166"/>
      <c r="S8" s="166"/>
      <c r="T8" s="167"/>
      <c r="U8" s="161"/>
      <c r="V8" s="161">
        <f>SUM(V9:V34)</f>
        <v>97.72</v>
      </c>
      <c r="W8" s="161"/>
      <c r="X8" s="161"/>
      <c r="AG8" t="s">
        <v>163</v>
      </c>
    </row>
    <row r="9" spans="1:60" ht="33.75" outlineLevel="1" x14ac:dyDescent="0.2">
      <c r="A9" s="168">
        <v>1</v>
      </c>
      <c r="B9" s="169" t="s">
        <v>196</v>
      </c>
      <c r="C9" s="178" t="s">
        <v>197</v>
      </c>
      <c r="D9" s="170" t="s">
        <v>198</v>
      </c>
      <c r="E9" s="171">
        <v>5.2789999999999999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2.4479999999999998E-2</v>
      </c>
      <c r="O9" s="173">
        <f>ROUND(E9*N9,2)</f>
        <v>0.13</v>
      </c>
      <c r="P9" s="173">
        <v>0</v>
      </c>
      <c r="Q9" s="173">
        <f>ROUND(E9*P9,2)</f>
        <v>0</v>
      </c>
      <c r="R9" s="173" t="s">
        <v>199</v>
      </c>
      <c r="S9" s="173" t="s">
        <v>167</v>
      </c>
      <c r="T9" s="174" t="s">
        <v>200</v>
      </c>
      <c r="U9" s="160">
        <v>1.25</v>
      </c>
      <c r="V9" s="160">
        <f>ROUND(E9*U9,2)</f>
        <v>6.6</v>
      </c>
      <c r="W9" s="160"/>
      <c r="X9" s="160" t="s">
        <v>201</v>
      </c>
      <c r="Y9" s="151"/>
      <c r="Z9" s="151"/>
      <c r="AA9" s="151"/>
      <c r="AB9" s="151"/>
      <c r="AC9" s="151"/>
      <c r="AD9" s="151"/>
      <c r="AE9" s="151"/>
      <c r="AF9" s="151"/>
      <c r="AG9" s="151" t="s">
        <v>202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64" t="s">
        <v>203</v>
      </c>
      <c r="D10" s="265"/>
      <c r="E10" s="265"/>
      <c r="F10" s="265"/>
      <c r="G10" s="265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204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5" t="str">
        <f>C10</f>
        <v>zřízení nosné konstrukce příčky, vložení tepelné izolace tl. do 5 cm, montáž desek, tmelení spár Q2 a úprava rohů. Včetně dodávek materiálu.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5" t="s">
        <v>205</v>
      </c>
      <c r="D11" s="182"/>
      <c r="E11" s="183">
        <v>4.1615000000000002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206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95" t="s">
        <v>207</v>
      </c>
      <c r="D12" s="182"/>
      <c r="E12" s="183">
        <v>1.1174999999999999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206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33.75" outlineLevel="1" x14ac:dyDescent="0.2">
      <c r="A13" s="168">
        <v>2</v>
      </c>
      <c r="B13" s="169" t="s">
        <v>208</v>
      </c>
      <c r="C13" s="178" t="s">
        <v>209</v>
      </c>
      <c r="D13" s="170" t="s">
        <v>198</v>
      </c>
      <c r="E13" s="171">
        <v>19.919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21</v>
      </c>
      <c r="M13" s="173">
        <f>G13*(1+L13/100)</f>
        <v>0</v>
      </c>
      <c r="N13" s="173">
        <v>4.4119999999999999E-2</v>
      </c>
      <c r="O13" s="173">
        <f>ROUND(E13*N13,2)</f>
        <v>0.88</v>
      </c>
      <c r="P13" s="173">
        <v>0</v>
      </c>
      <c r="Q13" s="173">
        <f>ROUND(E13*P13,2)</f>
        <v>0</v>
      </c>
      <c r="R13" s="173" t="s">
        <v>199</v>
      </c>
      <c r="S13" s="173" t="s">
        <v>167</v>
      </c>
      <c r="T13" s="174" t="s">
        <v>200</v>
      </c>
      <c r="U13" s="160">
        <v>1.45</v>
      </c>
      <c r="V13" s="160">
        <f>ROUND(E13*U13,2)</f>
        <v>28.88</v>
      </c>
      <c r="W13" s="160"/>
      <c r="X13" s="160" t="s">
        <v>201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202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8"/>
      <c r="B14" s="159"/>
      <c r="C14" s="264" t="s">
        <v>203</v>
      </c>
      <c r="D14" s="265"/>
      <c r="E14" s="265"/>
      <c r="F14" s="265"/>
      <c r="G14" s="265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204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75" t="str">
        <f>C14</f>
        <v>zřízení nosné konstrukce příčky, vložení tepelné izolace tl. do 5 cm, montáž desek, tmelení spár Q2 a úprava rohů. Včetně dodávek materiálu.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95" t="s">
        <v>210</v>
      </c>
      <c r="D15" s="182"/>
      <c r="E15" s="183">
        <v>18.568999999999999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206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95" t="s">
        <v>211</v>
      </c>
      <c r="D16" s="182"/>
      <c r="E16" s="183">
        <v>1.35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206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68">
        <v>3</v>
      </c>
      <c r="B17" s="169" t="s">
        <v>212</v>
      </c>
      <c r="C17" s="178" t="s">
        <v>213</v>
      </c>
      <c r="D17" s="170" t="s">
        <v>198</v>
      </c>
      <c r="E17" s="171">
        <v>5.0517500000000002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73">
        <v>0</v>
      </c>
      <c r="O17" s="173">
        <f>ROUND(E17*N17,2)</f>
        <v>0</v>
      </c>
      <c r="P17" s="173">
        <v>0</v>
      </c>
      <c r="Q17" s="173">
        <f>ROUND(E17*P17,2)</f>
        <v>0</v>
      </c>
      <c r="R17" s="173" t="s">
        <v>199</v>
      </c>
      <c r="S17" s="173" t="s">
        <v>167</v>
      </c>
      <c r="T17" s="174" t="s">
        <v>200</v>
      </c>
      <c r="U17" s="160">
        <v>0.32</v>
      </c>
      <c r="V17" s="160">
        <f>ROUND(E17*U17,2)</f>
        <v>1.62</v>
      </c>
      <c r="W17" s="160"/>
      <c r="X17" s="160" t="s">
        <v>201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202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95" t="s">
        <v>214</v>
      </c>
      <c r="D18" s="182"/>
      <c r="E18" s="183">
        <v>0.58425000000000005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206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95" t="s">
        <v>207</v>
      </c>
      <c r="D19" s="182"/>
      <c r="E19" s="183">
        <v>1.1174999999999999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1"/>
      <c r="Z19" s="151"/>
      <c r="AA19" s="151"/>
      <c r="AB19" s="151"/>
      <c r="AC19" s="151"/>
      <c r="AD19" s="151"/>
      <c r="AE19" s="151"/>
      <c r="AF19" s="151"/>
      <c r="AG19" s="151" t="s">
        <v>206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5" t="s">
        <v>215</v>
      </c>
      <c r="D20" s="182"/>
      <c r="E20" s="183">
        <v>2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206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95" t="s">
        <v>211</v>
      </c>
      <c r="D21" s="182"/>
      <c r="E21" s="183">
        <v>1.35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206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22.5" outlineLevel="1" x14ac:dyDescent="0.2">
      <c r="A22" s="168">
        <v>4</v>
      </c>
      <c r="B22" s="169" t="s">
        <v>216</v>
      </c>
      <c r="C22" s="178" t="s">
        <v>217</v>
      </c>
      <c r="D22" s="170" t="s">
        <v>198</v>
      </c>
      <c r="E22" s="171">
        <v>4.1615000000000002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0</v>
      </c>
      <c r="Q22" s="173">
        <f>ROUND(E22*P22,2)</f>
        <v>0</v>
      </c>
      <c r="R22" s="173" t="s">
        <v>199</v>
      </c>
      <c r="S22" s="173" t="s">
        <v>167</v>
      </c>
      <c r="T22" s="174" t="s">
        <v>200</v>
      </c>
      <c r="U22" s="160">
        <v>0.215</v>
      </c>
      <c r="V22" s="160">
        <f>ROUND(E22*U22,2)</f>
        <v>0.89</v>
      </c>
      <c r="W22" s="160"/>
      <c r="X22" s="160" t="s">
        <v>201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202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5" t="s">
        <v>205</v>
      </c>
      <c r="D23" s="182"/>
      <c r="E23" s="183">
        <v>4.1615000000000002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206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33.75" outlineLevel="1" x14ac:dyDescent="0.2">
      <c r="A24" s="168">
        <v>5</v>
      </c>
      <c r="B24" s="169" t="s">
        <v>218</v>
      </c>
      <c r="C24" s="178" t="s">
        <v>219</v>
      </c>
      <c r="D24" s="170" t="s">
        <v>220</v>
      </c>
      <c r="E24" s="171">
        <v>3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3">
        <v>6.3200000000000001E-3</v>
      </c>
      <c r="O24" s="173">
        <f>ROUND(E24*N24,2)</f>
        <v>0.02</v>
      </c>
      <c r="P24" s="173">
        <v>0</v>
      </c>
      <c r="Q24" s="173">
        <f>ROUND(E24*P24,2)</f>
        <v>0</v>
      </c>
      <c r="R24" s="173" t="s">
        <v>199</v>
      </c>
      <c r="S24" s="173" t="s">
        <v>167</v>
      </c>
      <c r="T24" s="174" t="s">
        <v>200</v>
      </c>
      <c r="U24" s="160">
        <v>0.96</v>
      </c>
      <c r="V24" s="160">
        <f>ROUND(E24*U24,2)</f>
        <v>2.88</v>
      </c>
      <c r="W24" s="160"/>
      <c r="X24" s="160" t="s">
        <v>201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202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95" t="s">
        <v>221</v>
      </c>
      <c r="D25" s="182"/>
      <c r="E25" s="183">
        <v>3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206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68">
        <v>6</v>
      </c>
      <c r="B26" s="169" t="s">
        <v>222</v>
      </c>
      <c r="C26" s="178" t="s">
        <v>223</v>
      </c>
      <c r="D26" s="170" t="s">
        <v>198</v>
      </c>
      <c r="E26" s="171">
        <v>45.147500000000001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3">
        <v>2.1350000000000001E-2</v>
      </c>
      <c r="O26" s="173">
        <f>ROUND(E26*N26,2)</f>
        <v>0.96</v>
      </c>
      <c r="P26" s="173">
        <v>0</v>
      </c>
      <c r="Q26" s="173">
        <f>ROUND(E26*P26,2)</f>
        <v>0</v>
      </c>
      <c r="R26" s="173" t="s">
        <v>199</v>
      </c>
      <c r="S26" s="173" t="s">
        <v>167</v>
      </c>
      <c r="T26" s="174" t="s">
        <v>200</v>
      </c>
      <c r="U26" s="160">
        <v>0.95799999999999996</v>
      </c>
      <c r="V26" s="160">
        <f>ROUND(E26*U26,2)</f>
        <v>43.25</v>
      </c>
      <c r="W26" s="160"/>
      <c r="X26" s="160" t="s">
        <v>201</v>
      </c>
      <c r="Y26" s="151"/>
      <c r="Z26" s="151"/>
      <c r="AA26" s="151"/>
      <c r="AB26" s="151"/>
      <c r="AC26" s="151"/>
      <c r="AD26" s="151"/>
      <c r="AE26" s="151"/>
      <c r="AF26" s="151"/>
      <c r="AG26" s="151" t="s">
        <v>202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95" t="s">
        <v>224</v>
      </c>
      <c r="D27" s="182"/>
      <c r="E27" s="183">
        <v>46.17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206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5" t="s">
        <v>225</v>
      </c>
      <c r="D28" s="182"/>
      <c r="E28" s="183">
        <v>-1.0225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206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7</v>
      </c>
      <c r="B29" s="169" t="s">
        <v>226</v>
      </c>
      <c r="C29" s="178" t="s">
        <v>227</v>
      </c>
      <c r="D29" s="170" t="s">
        <v>198</v>
      </c>
      <c r="E29" s="171">
        <v>4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73">
        <v>2.8129999999999999E-2</v>
      </c>
      <c r="O29" s="173">
        <f>ROUND(E29*N29,2)</f>
        <v>0.11</v>
      </c>
      <c r="P29" s="173">
        <v>0</v>
      </c>
      <c r="Q29" s="173">
        <f>ROUND(E29*P29,2)</f>
        <v>0</v>
      </c>
      <c r="R29" s="173"/>
      <c r="S29" s="173" t="s">
        <v>228</v>
      </c>
      <c r="T29" s="174" t="s">
        <v>229</v>
      </c>
      <c r="U29" s="160">
        <v>1.23</v>
      </c>
      <c r="V29" s="160">
        <f>ROUND(E29*U29,2)</f>
        <v>4.92</v>
      </c>
      <c r="W29" s="160"/>
      <c r="X29" s="160" t="s">
        <v>201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202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95" t="s">
        <v>230</v>
      </c>
      <c r="D30" s="182"/>
      <c r="E30" s="183">
        <v>4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206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68">
        <v>8</v>
      </c>
      <c r="B31" s="169" t="s">
        <v>231</v>
      </c>
      <c r="C31" s="178" t="s">
        <v>232</v>
      </c>
      <c r="D31" s="170" t="s">
        <v>198</v>
      </c>
      <c r="E31" s="171">
        <v>0.58425000000000005</v>
      </c>
      <c r="F31" s="172"/>
      <c r="G31" s="173">
        <f>ROUND(E31*F31,2)</f>
        <v>0</v>
      </c>
      <c r="H31" s="172"/>
      <c r="I31" s="173">
        <f>ROUND(E31*H31,2)</f>
        <v>0</v>
      </c>
      <c r="J31" s="172"/>
      <c r="K31" s="173">
        <f>ROUND(E31*J31,2)</f>
        <v>0</v>
      </c>
      <c r="L31" s="173">
        <v>21</v>
      </c>
      <c r="M31" s="173">
        <f>G31*(1+L31/100)</f>
        <v>0</v>
      </c>
      <c r="N31" s="173">
        <v>4.2860000000000002E-2</v>
      </c>
      <c r="O31" s="173">
        <f>ROUND(E31*N31,2)</f>
        <v>0.03</v>
      </c>
      <c r="P31" s="173">
        <v>0</v>
      </c>
      <c r="Q31" s="173">
        <f>ROUND(E31*P31,2)</f>
        <v>0</v>
      </c>
      <c r="R31" s="173"/>
      <c r="S31" s="173" t="s">
        <v>228</v>
      </c>
      <c r="T31" s="174" t="s">
        <v>229</v>
      </c>
      <c r="U31" s="160">
        <v>1.4039999999999999</v>
      </c>
      <c r="V31" s="160">
        <f>ROUND(E31*U31,2)</f>
        <v>0.82</v>
      </c>
      <c r="W31" s="160"/>
      <c r="X31" s="160" t="s">
        <v>201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202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5" t="s">
        <v>214</v>
      </c>
      <c r="D32" s="182"/>
      <c r="E32" s="183">
        <v>0.58425000000000005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206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68">
        <v>9</v>
      </c>
      <c r="B33" s="169" t="s">
        <v>233</v>
      </c>
      <c r="C33" s="178" t="s">
        <v>234</v>
      </c>
      <c r="D33" s="170" t="s">
        <v>235</v>
      </c>
      <c r="E33" s="171">
        <v>21.824999999999999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21</v>
      </c>
      <c r="M33" s="173">
        <f>G33*(1+L33/100)</f>
        <v>0</v>
      </c>
      <c r="N33" s="173">
        <v>3.32E-3</v>
      </c>
      <c r="O33" s="173">
        <f>ROUND(E33*N33,2)</f>
        <v>7.0000000000000007E-2</v>
      </c>
      <c r="P33" s="173">
        <v>0</v>
      </c>
      <c r="Q33" s="173">
        <f>ROUND(E33*P33,2)</f>
        <v>0</v>
      </c>
      <c r="R33" s="173"/>
      <c r="S33" s="173" t="s">
        <v>228</v>
      </c>
      <c r="T33" s="174" t="s">
        <v>168</v>
      </c>
      <c r="U33" s="160">
        <v>0.36</v>
      </c>
      <c r="V33" s="160">
        <f>ROUND(E33*U33,2)</f>
        <v>7.86</v>
      </c>
      <c r="W33" s="160"/>
      <c r="X33" s="160" t="s">
        <v>201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202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5" t="s">
        <v>236</v>
      </c>
      <c r="D34" s="182"/>
      <c r="E34" s="183">
        <v>21.824999999999999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206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62" t="s">
        <v>162</v>
      </c>
      <c r="B35" s="163" t="s">
        <v>74</v>
      </c>
      <c r="C35" s="177" t="s">
        <v>75</v>
      </c>
      <c r="D35" s="164"/>
      <c r="E35" s="165"/>
      <c r="F35" s="166"/>
      <c r="G35" s="166">
        <f>SUMIF(AG36:AG41,"&lt;&gt;NOR",G36:G41)</f>
        <v>0</v>
      </c>
      <c r="H35" s="166"/>
      <c r="I35" s="166">
        <f>SUM(I36:I41)</f>
        <v>0</v>
      </c>
      <c r="J35" s="166"/>
      <c r="K35" s="166">
        <f>SUM(K36:K41)</f>
        <v>0</v>
      </c>
      <c r="L35" s="166"/>
      <c r="M35" s="166">
        <f>SUM(M36:M41)</f>
        <v>0</v>
      </c>
      <c r="N35" s="166"/>
      <c r="O35" s="166">
        <f>SUM(O36:O41)</f>
        <v>0.1</v>
      </c>
      <c r="P35" s="166"/>
      <c r="Q35" s="166">
        <f>SUM(Q36:Q41)</f>
        <v>0</v>
      </c>
      <c r="R35" s="166"/>
      <c r="S35" s="166"/>
      <c r="T35" s="167"/>
      <c r="U35" s="161"/>
      <c r="V35" s="161">
        <f>SUM(V36:V41)</f>
        <v>0.49</v>
      </c>
      <c r="W35" s="161"/>
      <c r="X35" s="161"/>
      <c r="AG35" t="s">
        <v>163</v>
      </c>
    </row>
    <row r="36" spans="1:60" outlineLevel="1" x14ac:dyDescent="0.2">
      <c r="A36" s="168">
        <v>10</v>
      </c>
      <c r="B36" s="169" t="s">
        <v>237</v>
      </c>
      <c r="C36" s="178" t="s">
        <v>238</v>
      </c>
      <c r="D36" s="170" t="s">
        <v>198</v>
      </c>
      <c r="E36" s="171">
        <v>1.03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73">
        <v>9.5000000000000001E-2</v>
      </c>
      <c r="O36" s="173">
        <f>ROUND(E36*N36,2)</f>
        <v>0.1</v>
      </c>
      <c r="P36" s="173">
        <v>0</v>
      </c>
      <c r="Q36" s="173">
        <f>ROUND(E36*P36,2)</f>
        <v>0</v>
      </c>
      <c r="R36" s="173" t="s">
        <v>199</v>
      </c>
      <c r="S36" s="173" t="s">
        <v>167</v>
      </c>
      <c r="T36" s="174" t="s">
        <v>200</v>
      </c>
      <c r="U36" s="160">
        <v>0.42599999999999999</v>
      </c>
      <c r="V36" s="160">
        <f>ROUND(E36*U36,2)</f>
        <v>0.44</v>
      </c>
      <c r="W36" s="160"/>
      <c r="X36" s="160" t="s">
        <v>201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202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264" t="s">
        <v>239</v>
      </c>
      <c r="D37" s="265"/>
      <c r="E37" s="265"/>
      <c r="F37" s="265"/>
      <c r="G37" s="265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204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5" t="s">
        <v>240</v>
      </c>
      <c r="D38" s="182"/>
      <c r="E38" s="183">
        <v>1.03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206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68">
        <v>11</v>
      </c>
      <c r="B39" s="169" t="s">
        <v>241</v>
      </c>
      <c r="C39" s="178" t="s">
        <v>242</v>
      </c>
      <c r="D39" s="170" t="s">
        <v>198</v>
      </c>
      <c r="E39" s="171">
        <v>1.03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3" t="s">
        <v>199</v>
      </c>
      <c r="S39" s="173" t="s">
        <v>167</v>
      </c>
      <c r="T39" s="174" t="s">
        <v>200</v>
      </c>
      <c r="U39" s="160">
        <v>0.05</v>
      </c>
      <c r="V39" s="160">
        <f>ROUND(E39*U39,2)</f>
        <v>0.05</v>
      </c>
      <c r="W39" s="160"/>
      <c r="X39" s="160" t="s">
        <v>201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202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64" t="s">
        <v>243</v>
      </c>
      <c r="D40" s="265"/>
      <c r="E40" s="265"/>
      <c r="F40" s="265"/>
      <c r="G40" s="265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204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75" t="str">
        <f>C40</f>
        <v>dovoz směsi, doprava pomocí šnekového čerpadla, lití hadicí na plochu, dvojí (křížem vedené) rozvlnění hrazdami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5" t="s">
        <v>240</v>
      </c>
      <c r="D41" s="182"/>
      <c r="E41" s="183">
        <v>1.03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206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2" t="s">
        <v>162</v>
      </c>
      <c r="B42" s="163" t="s">
        <v>76</v>
      </c>
      <c r="C42" s="177" t="s">
        <v>77</v>
      </c>
      <c r="D42" s="164"/>
      <c r="E42" s="165"/>
      <c r="F42" s="166"/>
      <c r="G42" s="166">
        <f>SUMIF(AG43:AG44,"&lt;&gt;NOR",G43:G44)</f>
        <v>0</v>
      </c>
      <c r="H42" s="166"/>
      <c r="I42" s="166">
        <f>SUM(I43:I44)</f>
        <v>0</v>
      </c>
      <c r="J42" s="166"/>
      <c r="K42" s="166">
        <f>SUM(K43:K44)</f>
        <v>0</v>
      </c>
      <c r="L42" s="166"/>
      <c r="M42" s="166">
        <f>SUM(M43:M44)</f>
        <v>0</v>
      </c>
      <c r="N42" s="166"/>
      <c r="O42" s="166">
        <f>SUM(O43:O44)</f>
        <v>0</v>
      </c>
      <c r="P42" s="166"/>
      <c r="Q42" s="166">
        <f>SUM(Q43:Q44)</f>
        <v>0</v>
      </c>
      <c r="R42" s="166"/>
      <c r="S42" s="166"/>
      <c r="T42" s="167"/>
      <c r="U42" s="161"/>
      <c r="V42" s="161">
        <f>SUM(V43:V44)</f>
        <v>0.95</v>
      </c>
      <c r="W42" s="161"/>
      <c r="X42" s="161"/>
      <c r="AG42" t="s">
        <v>163</v>
      </c>
    </row>
    <row r="43" spans="1:60" outlineLevel="1" x14ac:dyDescent="0.2">
      <c r="A43" s="168">
        <v>12</v>
      </c>
      <c r="B43" s="169" t="s">
        <v>244</v>
      </c>
      <c r="C43" s="178" t="s">
        <v>245</v>
      </c>
      <c r="D43" s="170" t="s">
        <v>220</v>
      </c>
      <c r="E43" s="171">
        <v>1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3">
        <v>0</v>
      </c>
      <c r="O43" s="173">
        <f>ROUND(E43*N43,2)</f>
        <v>0</v>
      </c>
      <c r="P43" s="173">
        <v>0</v>
      </c>
      <c r="Q43" s="173">
        <f>ROUND(E43*P43,2)</f>
        <v>0</v>
      </c>
      <c r="R43" s="173"/>
      <c r="S43" s="173" t="s">
        <v>228</v>
      </c>
      <c r="T43" s="174" t="s">
        <v>200</v>
      </c>
      <c r="U43" s="160">
        <v>0.95</v>
      </c>
      <c r="V43" s="160">
        <f>ROUND(E43*U43,2)</f>
        <v>0.95</v>
      </c>
      <c r="W43" s="160"/>
      <c r="X43" s="160" t="s">
        <v>201</v>
      </c>
      <c r="Y43" s="151"/>
      <c r="Z43" s="151"/>
      <c r="AA43" s="151"/>
      <c r="AB43" s="151"/>
      <c r="AC43" s="151"/>
      <c r="AD43" s="151"/>
      <c r="AE43" s="151"/>
      <c r="AF43" s="151"/>
      <c r="AG43" s="151" t="s">
        <v>202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5" t="s">
        <v>246</v>
      </c>
      <c r="D44" s="182"/>
      <c r="E44" s="183">
        <v>1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206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2" t="s">
        <v>162</v>
      </c>
      <c r="B45" s="163" t="s">
        <v>78</v>
      </c>
      <c r="C45" s="177" t="s">
        <v>79</v>
      </c>
      <c r="D45" s="164"/>
      <c r="E45" s="165"/>
      <c r="F45" s="166"/>
      <c r="G45" s="166">
        <f>SUMIF(AG46:AG48,"&lt;&gt;NOR",G46:G48)</f>
        <v>0</v>
      </c>
      <c r="H45" s="166"/>
      <c r="I45" s="166">
        <f>SUM(I46:I48)</f>
        <v>0</v>
      </c>
      <c r="J45" s="166"/>
      <c r="K45" s="166">
        <f>SUM(K46:K48)</f>
        <v>0</v>
      </c>
      <c r="L45" s="166"/>
      <c r="M45" s="166">
        <f>SUM(M46:M48)</f>
        <v>0</v>
      </c>
      <c r="N45" s="166"/>
      <c r="O45" s="166">
        <f>SUM(O46:O48)</f>
        <v>0.88</v>
      </c>
      <c r="P45" s="166"/>
      <c r="Q45" s="166">
        <f>SUM(Q46:Q48)</f>
        <v>0</v>
      </c>
      <c r="R45" s="166"/>
      <c r="S45" s="166"/>
      <c r="T45" s="167"/>
      <c r="U45" s="161"/>
      <c r="V45" s="161">
        <f>SUM(V46:V48)</f>
        <v>38.54</v>
      </c>
      <c r="W45" s="161"/>
      <c r="X45" s="161"/>
      <c r="AG45" t="s">
        <v>163</v>
      </c>
    </row>
    <row r="46" spans="1:60" outlineLevel="1" x14ac:dyDescent="0.2">
      <c r="A46" s="168">
        <v>13</v>
      </c>
      <c r="B46" s="169" t="s">
        <v>247</v>
      </c>
      <c r="C46" s="178" t="s">
        <v>248</v>
      </c>
      <c r="D46" s="170" t="s">
        <v>198</v>
      </c>
      <c r="E46" s="171">
        <v>148.24137999999999</v>
      </c>
      <c r="F46" s="172"/>
      <c r="G46" s="173">
        <f>ROUND(E46*F46,2)</f>
        <v>0</v>
      </c>
      <c r="H46" s="172"/>
      <c r="I46" s="173">
        <f>ROUND(E46*H46,2)</f>
        <v>0</v>
      </c>
      <c r="J46" s="172"/>
      <c r="K46" s="173">
        <f>ROUND(E46*J46,2)</f>
        <v>0</v>
      </c>
      <c r="L46" s="173">
        <v>21</v>
      </c>
      <c r="M46" s="173">
        <f>G46*(1+L46/100)</f>
        <v>0</v>
      </c>
      <c r="N46" s="173">
        <v>5.9199999999999999E-3</v>
      </c>
      <c r="O46" s="173">
        <f>ROUND(E46*N46,2)</f>
        <v>0.88</v>
      </c>
      <c r="P46" s="173">
        <v>0</v>
      </c>
      <c r="Q46" s="173">
        <f>ROUND(E46*P46,2)</f>
        <v>0</v>
      </c>
      <c r="R46" s="173" t="s">
        <v>249</v>
      </c>
      <c r="S46" s="173" t="s">
        <v>167</v>
      </c>
      <c r="T46" s="174" t="s">
        <v>200</v>
      </c>
      <c r="U46" s="160">
        <v>0.26</v>
      </c>
      <c r="V46" s="160">
        <f>ROUND(E46*U46,2)</f>
        <v>38.54</v>
      </c>
      <c r="W46" s="160"/>
      <c r="X46" s="160" t="s">
        <v>201</v>
      </c>
      <c r="Y46" s="151"/>
      <c r="Z46" s="151"/>
      <c r="AA46" s="151"/>
      <c r="AB46" s="151"/>
      <c r="AC46" s="151"/>
      <c r="AD46" s="151"/>
      <c r="AE46" s="151"/>
      <c r="AF46" s="151"/>
      <c r="AG46" s="151" t="s">
        <v>202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5" t="s">
        <v>250</v>
      </c>
      <c r="D47" s="182"/>
      <c r="E47" s="183">
        <v>40.241379999999999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206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95" t="s">
        <v>251</v>
      </c>
      <c r="D48" s="182"/>
      <c r="E48" s="183">
        <v>108</v>
      </c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206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2" t="s">
        <v>162</v>
      </c>
      <c r="B49" s="163" t="s">
        <v>80</v>
      </c>
      <c r="C49" s="177" t="s">
        <v>81</v>
      </c>
      <c r="D49" s="164"/>
      <c r="E49" s="165"/>
      <c r="F49" s="166"/>
      <c r="G49" s="166">
        <f>SUMIF(AG50:AG68,"&lt;&gt;NOR",G50:G68)</f>
        <v>0</v>
      </c>
      <c r="H49" s="166"/>
      <c r="I49" s="166">
        <f>SUM(I50:I68)</f>
        <v>0</v>
      </c>
      <c r="J49" s="166"/>
      <c r="K49" s="166">
        <f>SUM(K50:K68)</f>
        <v>0</v>
      </c>
      <c r="L49" s="166"/>
      <c r="M49" s="166">
        <f>SUM(M50:M68)</f>
        <v>0</v>
      </c>
      <c r="N49" s="166"/>
      <c r="O49" s="166">
        <f>SUM(O50:O68)</f>
        <v>4.6199999999999992</v>
      </c>
      <c r="P49" s="166"/>
      <c r="Q49" s="166">
        <f>SUM(Q50:Q68)</f>
        <v>0</v>
      </c>
      <c r="R49" s="166"/>
      <c r="S49" s="166"/>
      <c r="T49" s="167"/>
      <c r="U49" s="161"/>
      <c r="V49" s="161">
        <f>SUM(V50:V68)</f>
        <v>423.42999999999995</v>
      </c>
      <c r="W49" s="161"/>
      <c r="X49" s="161"/>
      <c r="AG49" t="s">
        <v>163</v>
      </c>
    </row>
    <row r="50" spans="1:60" ht="56.25" outlineLevel="1" x14ac:dyDescent="0.2">
      <c r="A50" s="168">
        <v>14</v>
      </c>
      <c r="B50" s="169" t="s">
        <v>252</v>
      </c>
      <c r="C50" s="178" t="s">
        <v>253</v>
      </c>
      <c r="D50" s="170" t="s">
        <v>198</v>
      </c>
      <c r="E50" s="171">
        <v>695.55</v>
      </c>
      <c r="F50" s="172"/>
      <c r="G50" s="173">
        <f>ROUND(E50*F50,2)</f>
        <v>0</v>
      </c>
      <c r="H50" s="172"/>
      <c r="I50" s="173">
        <f>ROUND(E50*H50,2)</f>
        <v>0</v>
      </c>
      <c r="J50" s="172"/>
      <c r="K50" s="173">
        <f>ROUND(E50*J50,2)</f>
        <v>0</v>
      </c>
      <c r="L50" s="173">
        <v>21</v>
      </c>
      <c r="M50" s="173">
        <f>G50*(1+L50/100)</f>
        <v>0</v>
      </c>
      <c r="N50" s="173">
        <v>4.0000000000000003E-5</v>
      </c>
      <c r="O50" s="173">
        <f>ROUND(E50*N50,2)</f>
        <v>0.03</v>
      </c>
      <c r="P50" s="173">
        <v>0</v>
      </c>
      <c r="Q50" s="173">
        <f>ROUND(E50*P50,2)</f>
        <v>0</v>
      </c>
      <c r="R50" s="173" t="s">
        <v>199</v>
      </c>
      <c r="S50" s="173" t="s">
        <v>167</v>
      </c>
      <c r="T50" s="174" t="s">
        <v>200</v>
      </c>
      <c r="U50" s="160">
        <v>0.308</v>
      </c>
      <c r="V50" s="160">
        <f>ROUND(E50*U50,2)</f>
        <v>214.23</v>
      </c>
      <c r="W50" s="160"/>
      <c r="X50" s="160" t="s">
        <v>201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202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5" t="s">
        <v>254</v>
      </c>
      <c r="D51" s="182"/>
      <c r="E51" s="183">
        <v>46.15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206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6" t="s">
        <v>255</v>
      </c>
      <c r="D52" s="184"/>
      <c r="E52" s="185">
        <v>46.15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206</v>
      </c>
      <c r="AH52" s="151">
        <v>1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5" t="s">
        <v>256</v>
      </c>
      <c r="D53" s="182"/>
      <c r="E53" s="183">
        <v>179.3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206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5" t="s">
        <v>257</v>
      </c>
      <c r="D54" s="182"/>
      <c r="E54" s="183">
        <v>176.1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206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95" t="s">
        <v>258</v>
      </c>
      <c r="D55" s="182"/>
      <c r="E55" s="183">
        <v>205.3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206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95" t="s">
        <v>259</v>
      </c>
      <c r="D56" s="182"/>
      <c r="E56" s="183">
        <v>88.7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206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6" t="s">
        <v>255</v>
      </c>
      <c r="D57" s="184"/>
      <c r="E57" s="185">
        <v>649.4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206</v>
      </c>
      <c r="AH57" s="151">
        <v>1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68">
        <v>15</v>
      </c>
      <c r="B58" s="169" t="s">
        <v>260</v>
      </c>
      <c r="C58" s="178" t="s">
        <v>261</v>
      </c>
      <c r="D58" s="170" t="s">
        <v>220</v>
      </c>
      <c r="E58" s="171">
        <v>52</v>
      </c>
      <c r="F58" s="172"/>
      <c r="G58" s="173">
        <f>ROUND(E58*F58,2)</f>
        <v>0</v>
      </c>
      <c r="H58" s="172"/>
      <c r="I58" s="173">
        <f>ROUND(E58*H58,2)</f>
        <v>0</v>
      </c>
      <c r="J58" s="172"/>
      <c r="K58" s="173">
        <f>ROUND(E58*J58,2)</f>
        <v>0</v>
      </c>
      <c r="L58" s="173">
        <v>21</v>
      </c>
      <c r="M58" s="173">
        <f>G58*(1+L58/100)</f>
        <v>0</v>
      </c>
      <c r="N58" s="173">
        <v>0</v>
      </c>
      <c r="O58" s="173">
        <f>ROUND(E58*N58,2)</f>
        <v>0</v>
      </c>
      <c r="P58" s="173">
        <v>0</v>
      </c>
      <c r="Q58" s="173">
        <f>ROUND(E58*P58,2)</f>
        <v>0</v>
      </c>
      <c r="R58" s="173" t="s">
        <v>262</v>
      </c>
      <c r="S58" s="173" t="s">
        <v>167</v>
      </c>
      <c r="T58" s="174" t="s">
        <v>200</v>
      </c>
      <c r="U58" s="160">
        <v>0.16</v>
      </c>
      <c r="V58" s="160">
        <f>ROUND(E58*U58,2)</f>
        <v>8.32</v>
      </c>
      <c r="W58" s="160"/>
      <c r="X58" s="160" t="s">
        <v>201</v>
      </c>
      <c r="Y58" s="151"/>
      <c r="Z58" s="151"/>
      <c r="AA58" s="151"/>
      <c r="AB58" s="151"/>
      <c r="AC58" s="151"/>
      <c r="AD58" s="151"/>
      <c r="AE58" s="151"/>
      <c r="AF58" s="151"/>
      <c r="AG58" s="151" t="s">
        <v>202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95" t="s">
        <v>263</v>
      </c>
      <c r="D59" s="182"/>
      <c r="E59" s="183">
        <v>48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206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5" t="s">
        <v>264</v>
      </c>
      <c r="D60" s="182"/>
      <c r="E60" s="183">
        <v>4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206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88">
        <v>16</v>
      </c>
      <c r="B61" s="189" t="s">
        <v>265</v>
      </c>
      <c r="C61" s="197" t="s">
        <v>266</v>
      </c>
      <c r="D61" s="190" t="s">
        <v>267</v>
      </c>
      <c r="E61" s="191">
        <v>1</v>
      </c>
      <c r="F61" s="192"/>
      <c r="G61" s="193">
        <f>ROUND(E61*F61,2)</f>
        <v>0</v>
      </c>
      <c r="H61" s="192"/>
      <c r="I61" s="193">
        <f>ROUND(E61*H61,2)</f>
        <v>0</v>
      </c>
      <c r="J61" s="192"/>
      <c r="K61" s="193">
        <f>ROUND(E61*J61,2)</f>
        <v>0</v>
      </c>
      <c r="L61" s="193">
        <v>21</v>
      </c>
      <c r="M61" s="193">
        <f>G61*(1+L61/100)</f>
        <v>0</v>
      </c>
      <c r="N61" s="193">
        <v>0</v>
      </c>
      <c r="O61" s="193">
        <f>ROUND(E61*N61,2)</f>
        <v>0</v>
      </c>
      <c r="P61" s="193">
        <v>0</v>
      </c>
      <c r="Q61" s="193">
        <f>ROUND(E61*P61,2)</f>
        <v>0</v>
      </c>
      <c r="R61" s="193"/>
      <c r="S61" s="193" t="s">
        <v>228</v>
      </c>
      <c r="T61" s="194" t="s">
        <v>168</v>
      </c>
      <c r="U61" s="160">
        <v>0</v>
      </c>
      <c r="V61" s="160">
        <f>ROUND(E61*U61,2)</f>
        <v>0</v>
      </c>
      <c r="W61" s="160"/>
      <c r="X61" s="160" t="s">
        <v>201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202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68">
        <v>17</v>
      </c>
      <c r="B62" s="169" t="s">
        <v>268</v>
      </c>
      <c r="C62" s="178" t="s">
        <v>269</v>
      </c>
      <c r="D62" s="170" t="s">
        <v>198</v>
      </c>
      <c r="E62" s="171">
        <v>129.6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73">
        <v>5.9199999999999999E-3</v>
      </c>
      <c r="O62" s="173">
        <f>ROUND(E62*N62,2)</f>
        <v>0.77</v>
      </c>
      <c r="P62" s="173">
        <v>0</v>
      </c>
      <c r="Q62" s="173">
        <f>ROUND(E62*P62,2)</f>
        <v>0</v>
      </c>
      <c r="R62" s="173"/>
      <c r="S62" s="173" t="s">
        <v>228</v>
      </c>
      <c r="T62" s="174" t="s">
        <v>168</v>
      </c>
      <c r="U62" s="160">
        <v>0.26</v>
      </c>
      <c r="V62" s="160">
        <f>ROUND(E62*U62,2)</f>
        <v>33.700000000000003</v>
      </c>
      <c r="W62" s="160"/>
      <c r="X62" s="160" t="s">
        <v>201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202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95" t="s">
        <v>270</v>
      </c>
      <c r="D63" s="182"/>
      <c r="E63" s="183">
        <v>129.6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206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88">
        <v>18</v>
      </c>
      <c r="B64" s="189" t="s">
        <v>271</v>
      </c>
      <c r="C64" s="197" t="s">
        <v>272</v>
      </c>
      <c r="D64" s="190" t="s">
        <v>273</v>
      </c>
      <c r="E64" s="191">
        <v>1</v>
      </c>
      <c r="F64" s="192"/>
      <c r="G64" s="193">
        <f>ROUND(E64*F64,2)</f>
        <v>0</v>
      </c>
      <c r="H64" s="192"/>
      <c r="I64" s="193">
        <f>ROUND(E64*H64,2)</f>
        <v>0</v>
      </c>
      <c r="J64" s="192"/>
      <c r="K64" s="193">
        <f>ROUND(E64*J64,2)</f>
        <v>0</v>
      </c>
      <c r="L64" s="193">
        <v>21</v>
      </c>
      <c r="M64" s="193">
        <f>G64*(1+L64/100)</f>
        <v>0</v>
      </c>
      <c r="N64" s="193">
        <v>5.9199999999999999E-3</v>
      </c>
      <c r="O64" s="193">
        <f>ROUND(E64*N64,2)</f>
        <v>0.01</v>
      </c>
      <c r="P64" s="193">
        <v>0</v>
      </c>
      <c r="Q64" s="193">
        <f>ROUND(E64*P64,2)</f>
        <v>0</v>
      </c>
      <c r="R64" s="193"/>
      <c r="S64" s="193" t="s">
        <v>228</v>
      </c>
      <c r="T64" s="194" t="s">
        <v>168</v>
      </c>
      <c r="U64" s="160">
        <v>0.26</v>
      </c>
      <c r="V64" s="160">
        <f>ROUND(E64*U64,2)</f>
        <v>0.26</v>
      </c>
      <c r="W64" s="160"/>
      <c r="X64" s="160" t="s">
        <v>201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202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19</v>
      </c>
      <c r="B65" s="169" t="s">
        <v>274</v>
      </c>
      <c r="C65" s="178" t="s">
        <v>275</v>
      </c>
      <c r="D65" s="170" t="s">
        <v>198</v>
      </c>
      <c r="E65" s="171">
        <v>640</v>
      </c>
      <c r="F65" s="172"/>
      <c r="G65" s="173">
        <f>ROUND(E65*F65,2)</f>
        <v>0</v>
      </c>
      <c r="H65" s="172"/>
      <c r="I65" s="173">
        <f>ROUND(E65*H65,2)</f>
        <v>0</v>
      </c>
      <c r="J65" s="172"/>
      <c r="K65" s="173">
        <f>ROUND(E65*J65,2)</f>
        <v>0</v>
      </c>
      <c r="L65" s="173">
        <v>21</v>
      </c>
      <c r="M65" s="173">
        <f>G65*(1+L65/100)</f>
        <v>0</v>
      </c>
      <c r="N65" s="173">
        <v>5.9199999999999999E-3</v>
      </c>
      <c r="O65" s="173">
        <f>ROUND(E65*N65,2)</f>
        <v>3.79</v>
      </c>
      <c r="P65" s="173">
        <v>0</v>
      </c>
      <c r="Q65" s="173">
        <f>ROUND(E65*P65,2)</f>
        <v>0</v>
      </c>
      <c r="R65" s="173"/>
      <c r="S65" s="173" t="s">
        <v>228</v>
      </c>
      <c r="T65" s="174" t="s">
        <v>168</v>
      </c>
      <c r="U65" s="160">
        <v>0.26</v>
      </c>
      <c r="V65" s="160">
        <f>ROUND(E65*U65,2)</f>
        <v>166.4</v>
      </c>
      <c r="W65" s="160"/>
      <c r="X65" s="160" t="s">
        <v>201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202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5" t="s">
        <v>276</v>
      </c>
      <c r="D66" s="182"/>
      <c r="E66" s="183">
        <v>640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206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88">
        <v>20</v>
      </c>
      <c r="B67" s="189" t="s">
        <v>277</v>
      </c>
      <c r="C67" s="197" t="s">
        <v>278</v>
      </c>
      <c r="D67" s="190" t="s">
        <v>279</v>
      </c>
      <c r="E67" s="191">
        <v>1</v>
      </c>
      <c r="F67" s="192"/>
      <c r="G67" s="193">
        <f>ROUND(E67*F67,2)</f>
        <v>0</v>
      </c>
      <c r="H67" s="192"/>
      <c r="I67" s="193">
        <f>ROUND(E67*H67,2)</f>
        <v>0</v>
      </c>
      <c r="J67" s="192"/>
      <c r="K67" s="193">
        <f>ROUND(E67*J67,2)</f>
        <v>0</v>
      </c>
      <c r="L67" s="193">
        <v>21</v>
      </c>
      <c r="M67" s="193">
        <f>G67*(1+L67/100)</f>
        <v>0</v>
      </c>
      <c r="N67" s="193">
        <v>5.9199999999999999E-3</v>
      </c>
      <c r="O67" s="193">
        <f>ROUND(E67*N67,2)</f>
        <v>0.01</v>
      </c>
      <c r="P67" s="193">
        <v>0</v>
      </c>
      <c r="Q67" s="193">
        <f>ROUND(E67*P67,2)</f>
        <v>0</v>
      </c>
      <c r="R67" s="193"/>
      <c r="S67" s="193" t="s">
        <v>228</v>
      </c>
      <c r="T67" s="194" t="s">
        <v>168</v>
      </c>
      <c r="U67" s="160">
        <v>0.26</v>
      </c>
      <c r="V67" s="160">
        <f>ROUND(E67*U67,2)</f>
        <v>0.26</v>
      </c>
      <c r="W67" s="160"/>
      <c r="X67" s="160" t="s">
        <v>201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202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88">
        <v>21</v>
      </c>
      <c r="B68" s="189" t="s">
        <v>280</v>
      </c>
      <c r="C68" s="197" t="s">
        <v>281</v>
      </c>
      <c r="D68" s="190" t="s">
        <v>279</v>
      </c>
      <c r="E68" s="191">
        <v>1</v>
      </c>
      <c r="F68" s="192"/>
      <c r="G68" s="193">
        <f>ROUND(E68*F68,2)</f>
        <v>0</v>
      </c>
      <c r="H68" s="192"/>
      <c r="I68" s="193">
        <f>ROUND(E68*H68,2)</f>
        <v>0</v>
      </c>
      <c r="J68" s="192"/>
      <c r="K68" s="193">
        <f>ROUND(E68*J68,2)</f>
        <v>0</v>
      </c>
      <c r="L68" s="193">
        <v>21</v>
      </c>
      <c r="M68" s="193">
        <f>G68*(1+L68/100)</f>
        <v>0</v>
      </c>
      <c r="N68" s="193">
        <v>5.9199999999999999E-3</v>
      </c>
      <c r="O68" s="193">
        <f>ROUND(E68*N68,2)</f>
        <v>0.01</v>
      </c>
      <c r="P68" s="193">
        <v>0</v>
      </c>
      <c r="Q68" s="193">
        <f>ROUND(E68*P68,2)</f>
        <v>0</v>
      </c>
      <c r="R68" s="193"/>
      <c r="S68" s="193" t="s">
        <v>228</v>
      </c>
      <c r="T68" s="194" t="s">
        <v>168</v>
      </c>
      <c r="U68" s="160">
        <v>0.26</v>
      </c>
      <c r="V68" s="160">
        <f>ROUND(E68*U68,2)</f>
        <v>0.26</v>
      </c>
      <c r="W68" s="160"/>
      <c r="X68" s="160" t="s">
        <v>201</v>
      </c>
      <c r="Y68" s="151"/>
      <c r="Z68" s="151"/>
      <c r="AA68" s="151"/>
      <c r="AB68" s="151"/>
      <c r="AC68" s="151"/>
      <c r="AD68" s="151"/>
      <c r="AE68" s="151"/>
      <c r="AF68" s="151"/>
      <c r="AG68" s="151" t="s">
        <v>202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2" t="s">
        <v>162</v>
      </c>
      <c r="B69" s="163" t="s">
        <v>82</v>
      </c>
      <c r="C69" s="177" t="s">
        <v>83</v>
      </c>
      <c r="D69" s="164"/>
      <c r="E69" s="165"/>
      <c r="F69" s="166"/>
      <c r="G69" s="166">
        <f>SUMIF(AG70:AG143,"&lt;&gt;NOR",G70:G143)</f>
        <v>0</v>
      </c>
      <c r="H69" s="166"/>
      <c r="I69" s="166">
        <f>SUM(I70:I143)</f>
        <v>0</v>
      </c>
      <c r="J69" s="166"/>
      <c r="K69" s="166">
        <f>SUM(K70:K143)</f>
        <v>0</v>
      </c>
      <c r="L69" s="166"/>
      <c r="M69" s="166">
        <f>SUM(M70:M143)</f>
        <v>0</v>
      </c>
      <c r="N69" s="166"/>
      <c r="O69" s="166">
        <f>SUM(O70:O143)</f>
        <v>0</v>
      </c>
      <c r="P69" s="166"/>
      <c r="Q69" s="166">
        <f>SUM(Q70:Q143)</f>
        <v>4.43</v>
      </c>
      <c r="R69" s="166"/>
      <c r="S69" s="166"/>
      <c r="T69" s="167"/>
      <c r="U69" s="161"/>
      <c r="V69" s="161">
        <f>SUM(V70:V143)</f>
        <v>230.05</v>
      </c>
      <c r="W69" s="161"/>
      <c r="X69" s="161"/>
      <c r="AG69" t="s">
        <v>163</v>
      </c>
    </row>
    <row r="70" spans="1:60" outlineLevel="1" x14ac:dyDescent="0.2">
      <c r="A70" s="168">
        <v>22</v>
      </c>
      <c r="B70" s="169" t="s">
        <v>282</v>
      </c>
      <c r="C70" s="178" t="s">
        <v>283</v>
      </c>
      <c r="D70" s="170" t="s">
        <v>198</v>
      </c>
      <c r="E70" s="171">
        <v>10.81</v>
      </c>
      <c r="F70" s="172"/>
      <c r="G70" s="173">
        <f>ROUND(E70*F70,2)</f>
        <v>0</v>
      </c>
      <c r="H70" s="172"/>
      <c r="I70" s="173">
        <f>ROUND(E70*H70,2)</f>
        <v>0</v>
      </c>
      <c r="J70" s="172"/>
      <c r="K70" s="173">
        <f>ROUND(E70*J70,2)</f>
        <v>0</v>
      </c>
      <c r="L70" s="173">
        <v>21</v>
      </c>
      <c r="M70" s="173">
        <f>G70*(1+L70/100)</f>
        <v>0</v>
      </c>
      <c r="N70" s="173">
        <v>0</v>
      </c>
      <c r="O70" s="173">
        <f>ROUND(E70*N70,2)</f>
        <v>0</v>
      </c>
      <c r="P70" s="173">
        <v>1.75E-3</v>
      </c>
      <c r="Q70" s="173">
        <f>ROUND(E70*P70,2)</f>
        <v>0.02</v>
      </c>
      <c r="R70" s="173" t="s">
        <v>284</v>
      </c>
      <c r="S70" s="173" t="s">
        <v>167</v>
      </c>
      <c r="T70" s="174" t="s">
        <v>200</v>
      </c>
      <c r="U70" s="160">
        <v>0.16500000000000001</v>
      </c>
      <c r="V70" s="160">
        <f>ROUND(E70*U70,2)</f>
        <v>1.78</v>
      </c>
      <c r="W70" s="160"/>
      <c r="X70" s="160" t="s">
        <v>201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202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5" t="s">
        <v>285</v>
      </c>
      <c r="D71" s="182"/>
      <c r="E71" s="183">
        <v>10.81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206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23</v>
      </c>
      <c r="B72" s="169" t="s">
        <v>286</v>
      </c>
      <c r="C72" s="178" t="s">
        <v>287</v>
      </c>
      <c r="D72" s="170" t="s">
        <v>198</v>
      </c>
      <c r="E72" s="171">
        <v>10.52</v>
      </c>
      <c r="F72" s="172"/>
      <c r="G72" s="173">
        <f>ROUND(E72*F72,2)</f>
        <v>0</v>
      </c>
      <c r="H72" s="172"/>
      <c r="I72" s="173">
        <f>ROUND(E72*H72,2)</f>
        <v>0</v>
      </c>
      <c r="J72" s="172"/>
      <c r="K72" s="173">
        <f>ROUND(E72*J72,2)</f>
        <v>0</v>
      </c>
      <c r="L72" s="173">
        <v>21</v>
      </c>
      <c r="M72" s="173">
        <f>G72*(1+L72/100)</f>
        <v>0</v>
      </c>
      <c r="N72" s="173">
        <v>0</v>
      </c>
      <c r="O72" s="173">
        <f>ROUND(E72*N72,2)</f>
        <v>0</v>
      </c>
      <c r="P72" s="173">
        <v>1.26E-2</v>
      </c>
      <c r="Q72" s="173">
        <f>ROUND(E72*P72,2)</f>
        <v>0.13</v>
      </c>
      <c r="R72" s="173" t="s">
        <v>284</v>
      </c>
      <c r="S72" s="173" t="s">
        <v>167</v>
      </c>
      <c r="T72" s="174" t="s">
        <v>200</v>
      </c>
      <c r="U72" s="160">
        <v>0.33</v>
      </c>
      <c r="V72" s="160">
        <f>ROUND(E72*U72,2)</f>
        <v>3.47</v>
      </c>
      <c r="W72" s="160"/>
      <c r="X72" s="160" t="s">
        <v>201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202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5" t="s">
        <v>288</v>
      </c>
      <c r="D73" s="182"/>
      <c r="E73" s="183">
        <v>10.52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206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24</v>
      </c>
      <c r="B74" s="169" t="s">
        <v>289</v>
      </c>
      <c r="C74" s="178" t="s">
        <v>290</v>
      </c>
      <c r="D74" s="170" t="s">
        <v>198</v>
      </c>
      <c r="E74" s="171">
        <v>10.81</v>
      </c>
      <c r="F74" s="172"/>
      <c r="G74" s="173">
        <f>ROUND(E74*F74,2)</f>
        <v>0</v>
      </c>
      <c r="H74" s="172"/>
      <c r="I74" s="173">
        <f>ROUND(E74*H74,2)</f>
        <v>0</v>
      </c>
      <c r="J74" s="172"/>
      <c r="K74" s="173">
        <f>ROUND(E74*J74,2)</f>
        <v>0</v>
      </c>
      <c r="L74" s="173">
        <v>21</v>
      </c>
      <c r="M74" s="173">
        <f>G74*(1+L74/100)</f>
        <v>0</v>
      </c>
      <c r="N74" s="173">
        <v>0</v>
      </c>
      <c r="O74" s="173">
        <f>ROUND(E74*N74,2)</f>
        <v>0</v>
      </c>
      <c r="P74" s="173">
        <v>0.02</v>
      </c>
      <c r="Q74" s="173">
        <f>ROUND(E74*P74,2)</f>
        <v>0.22</v>
      </c>
      <c r="R74" s="173" t="s">
        <v>284</v>
      </c>
      <c r="S74" s="173" t="s">
        <v>167</v>
      </c>
      <c r="T74" s="174" t="s">
        <v>200</v>
      </c>
      <c r="U74" s="160">
        <v>0.14699999999999999</v>
      </c>
      <c r="V74" s="160">
        <f>ROUND(E74*U74,2)</f>
        <v>1.59</v>
      </c>
      <c r="W74" s="160"/>
      <c r="X74" s="160" t="s">
        <v>201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202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264" t="s">
        <v>291</v>
      </c>
      <c r="D75" s="265"/>
      <c r="E75" s="265"/>
      <c r="F75" s="265"/>
      <c r="G75" s="265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204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5" t="s">
        <v>285</v>
      </c>
      <c r="D76" s="182"/>
      <c r="E76" s="183">
        <v>10.81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206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25</v>
      </c>
      <c r="B77" s="169" t="s">
        <v>292</v>
      </c>
      <c r="C77" s="178" t="s">
        <v>293</v>
      </c>
      <c r="D77" s="170" t="s">
        <v>220</v>
      </c>
      <c r="E77" s="171">
        <v>2</v>
      </c>
      <c r="F77" s="172"/>
      <c r="G77" s="173">
        <f>ROUND(E77*F77,2)</f>
        <v>0</v>
      </c>
      <c r="H77" s="172"/>
      <c r="I77" s="173">
        <f>ROUND(E77*H77,2)</f>
        <v>0</v>
      </c>
      <c r="J77" s="172"/>
      <c r="K77" s="173">
        <f>ROUND(E77*J77,2)</f>
        <v>0</v>
      </c>
      <c r="L77" s="173">
        <v>21</v>
      </c>
      <c r="M77" s="173">
        <f>G77*(1+L77/100)</f>
        <v>0</v>
      </c>
      <c r="N77" s="173">
        <v>0</v>
      </c>
      <c r="O77" s="173">
        <f>ROUND(E77*N77,2)</f>
        <v>0</v>
      </c>
      <c r="P77" s="173">
        <v>0</v>
      </c>
      <c r="Q77" s="173">
        <f>ROUND(E77*P77,2)</f>
        <v>0</v>
      </c>
      <c r="R77" s="173" t="s">
        <v>284</v>
      </c>
      <c r="S77" s="173" t="s">
        <v>167</v>
      </c>
      <c r="T77" s="174" t="s">
        <v>200</v>
      </c>
      <c r="U77" s="160">
        <v>0.05</v>
      </c>
      <c r="V77" s="160">
        <f>ROUND(E77*U77,2)</f>
        <v>0.1</v>
      </c>
      <c r="W77" s="160"/>
      <c r="X77" s="160" t="s">
        <v>201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202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264" t="s">
        <v>294</v>
      </c>
      <c r="D78" s="265"/>
      <c r="E78" s="265"/>
      <c r="F78" s="265"/>
      <c r="G78" s="265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204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33.75" outlineLevel="1" x14ac:dyDescent="0.2">
      <c r="A79" s="168">
        <v>26</v>
      </c>
      <c r="B79" s="169" t="s">
        <v>295</v>
      </c>
      <c r="C79" s="178" t="s">
        <v>296</v>
      </c>
      <c r="D79" s="170" t="s">
        <v>198</v>
      </c>
      <c r="E79" s="171">
        <v>1.5760000000000001</v>
      </c>
      <c r="F79" s="172"/>
      <c r="G79" s="173">
        <f>ROUND(E79*F79,2)</f>
        <v>0</v>
      </c>
      <c r="H79" s="172"/>
      <c r="I79" s="173">
        <f>ROUND(E79*H79,2)</f>
        <v>0</v>
      </c>
      <c r="J79" s="172"/>
      <c r="K79" s="173">
        <f>ROUND(E79*J79,2)</f>
        <v>0</v>
      </c>
      <c r="L79" s="173">
        <v>21</v>
      </c>
      <c r="M79" s="173">
        <f>G79*(1+L79/100)</f>
        <v>0</v>
      </c>
      <c r="N79" s="173">
        <v>1.17E-3</v>
      </c>
      <c r="O79" s="173">
        <f>ROUND(E79*N79,2)</f>
        <v>0</v>
      </c>
      <c r="P79" s="173">
        <v>7.5999999999999998E-2</v>
      </c>
      <c r="Q79" s="173">
        <f>ROUND(E79*P79,2)</f>
        <v>0.12</v>
      </c>
      <c r="R79" s="173" t="s">
        <v>284</v>
      </c>
      <c r="S79" s="173" t="s">
        <v>167</v>
      </c>
      <c r="T79" s="174" t="s">
        <v>200</v>
      </c>
      <c r="U79" s="160">
        <v>0.93899999999999995</v>
      </c>
      <c r="V79" s="160">
        <f>ROUND(E79*U79,2)</f>
        <v>1.48</v>
      </c>
      <c r="W79" s="160"/>
      <c r="X79" s="160" t="s">
        <v>201</v>
      </c>
      <c r="Y79" s="151"/>
      <c r="Z79" s="151"/>
      <c r="AA79" s="151"/>
      <c r="AB79" s="151"/>
      <c r="AC79" s="151"/>
      <c r="AD79" s="151"/>
      <c r="AE79" s="151"/>
      <c r="AF79" s="151"/>
      <c r="AG79" s="151" t="s">
        <v>202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5" t="s">
        <v>297</v>
      </c>
      <c r="D80" s="182"/>
      <c r="E80" s="183">
        <v>1.5760000000000001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206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27</v>
      </c>
      <c r="B81" s="169" t="s">
        <v>298</v>
      </c>
      <c r="C81" s="178" t="s">
        <v>299</v>
      </c>
      <c r="D81" s="170" t="s">
        <v>235</v>
      </c>
      <c r="E81" s="171">
        <v>0.47</v>
      </c>
      <c r="F81" s="172"/>
      <c r="G81" s="173">
        <f>ROUND(E81*F81,2)</f>
        <v>0</v>
      </c>
      <c r="H81" s="172"/>
      <c r="I81" s="173">
        <f>ROUND(E81*H81,2)</f>
        <v>0</v>
      </c>
      <c r="J81" s="172"/>
      <c r="K81" s="173">
        <f>ROUND(E81*J81,2)</f>
        <v>0</v>
      </c>
      <c r="L81" s="173">
        <v>21</v>
      </c>
      <c r="M81" s="173">
        <f>G81*(1+L81/100)</f>
        <v>0</v>
      </c>
      <c r="N81" s="173">
        <v>0</v>
      </c>
      <c r="O81" s="173">
        <f>ROUND(E81*N81,2)</f>
        <v>0</v>
      </c>
      <c r="P81" s="173">
        <v>2.3900000000000001E-2</v>
      </c>
      <c r="Q81" s="173">
        <f>ROUND(E81*P81,2)</f>
        <v>0.01</v>
      </c>
      <c r="R81" s="173" t="s">
        <v>284</v>
      </c>
      <c r="S81" s="173" t="s">
        <v>167</v>
      </c>
      <c r="T81" s="174" t="s">
        <v>200</v>
      </c>
      <c r="U81" s="160">
        <v>3.5</v>
      </c>
      <c r="V81" s="160">
        <f>ROUND(E81*U81,2)</f>
        <v>1.65</v>
      </c>
      <c r="W81" s="160"/>
      <c r="X81" s="160" t="s">
        <v>201</v>
      </c>
      <c r="Y81" s="151"/>
      <c r="Z81" s="151"/>
      <c r="AA81" s="151"/>
      <c r="AB81" s="151"/>
      <c r="AC81" s="151"/>
      <c r="AD81" s="151"/>
      <c r="AE81" s="151"/>
      <c r="AF81" s="151"/>
      <c r="AG81" s="151" t="s">
        <v>202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5" t="s">
        <v>300</v>
      </c>
      <c r="D82" s="182"/>
      <c r="E82" s="183">
        <v>0.47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206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28</v>
      </c>
      <c r="B83" s="169" t="s">
        <v>301</v>
      </c>
      <c r="C83" s="178" t="s">
        <v>302</v>
      </c>
      <c r="D83" s="170" t="s">
        <v>235</v>
      </c>
      <c r="E83" s="171">
        <v>0.47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21</v>
      </c>
      <c r="M83" s="173">
        <f>G83*(1+L83/100)</f>
        <v>0</v>
      </c>
      <c r="N83" s="173">
        <v>0</v>
      </c>
      <c r="O83" s="173">
        <f>ROUND(E83*N83,2)</f>
        <v>0</v>
      </c>
      <c r="P83" s="173">
        <v>3.6170000000000001E-2</v>
      </c>
      <c r="Q83" s="173">
        <f>ROUND(E83*P83,2)</f>
        <v>0.02</v>
      </c>
      <c r="R83" s="173" t="s">
        <v>284</v>
      </c>
      <c r="S83" s="173" t="s">
        <v>167</v>
      </c>
      <c r="T83" s="174" t="s">
        <v>200</v>
      </c>
      <c r="U83" s="160">
        <v>4</v>
      </c>
      <c r="V83" s="160">
        <f>ROUND(E83*U83,2)</f>
        <v>1.88</v>
      </c>
      <c r="W83" s="160"/>
      <c r="X83" s="160" t="s">
        <v>201</v>
      </c>
      <c r="Y83" s="151"/>
      <c r="Z83" s="151"/>
      <c r="AA83" s="151"/>
      <c r="AB83" s="151"/>
      <c r="AC83" s="151"/>
      <c r="AD83" s="151"/>
      <c r="AE83" s="151"/>
      <c r="AF83" s="151"/>
      <c r="AG83" s="151" t="s">
        <v>202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5" t="s">
        <v>303</v>
      </c>
      <c r="D84" s="182"/>
      <c r="E84" s="183">
        <v>0.47</v>
      </c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206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68">
        <v>29</v>
      </c>
      <c r="B85" s="169" t="s">
        <v>304</v>
      </c>
      <c r="C85" s="178" t="s">
        <v>305</v>
      </c>
      <c r="D85" s="170" t="s">
        <v>235</v>
      </c>
      <c r="E85" s="171">
        <v>2.35</v>
      </c>
      <c r="F85" s="172"/>
      <c r="G85" s="173">
        <f>ROUND(E85*F85,2)</f>
        <v>0</v>
      </c>
      <c r="H85" s="172"/>
      <c r="I85" s="173">
        <f>ROUND(E85*H85,2)</f>
        <v>0</v>
      </c>
      <c r="J85" s="172"/>
      <c r="K85" s="173">
        <f>ROUND(E85*J85,2)</f>
        <v>0</v>
      </c>
      <c r="L85" s="173">
        <v>21</v>
      </c>
      <c r="M85" s="173">
        <f>G85*(1+L85/100)</f>
        <v>0</v>
      </c>
      <c r="N85" s="173">
        <v>0</v>
      </c>
      <c r="O85" s="173">
        <f>ROUND(E85*N85,2)</f>
        <v>0</v>
      </c>
      <c r="P85" s="173">
        <v>0.12417</v>
      </c>
      <c r="Q85" s="173">
        <f>ROUND(E85*P85,2)</f>
        <v>0.28999999999999998</v>
      </c>
      <c r="R85" s="173" t="s">
        <v>284</v>
      </c>
      <c r="S85" s="173" t="s">
        <v>167</v>
      </c>
      <c r="T85" s="174" t="s">
        <v>200</v>
      </c>
      <c r="U85" s="160">
        <v>6.9</v>
      </c>
      <c r="V85" s="160">
        <f>ROUND(E85*U85,2)</f>
        <v>16.22</v>
      </c>
      <c r="W85" s="160"/>
      <c r="X85" s="160" t="s">
        <v>201</v>
      </c>
      <c r="Y85" s="151"/>
      <c r="Z85" s="151"/>
      <c r="AA85" s="151"/>
      <c r="AB85" s="151"/>
      <c r="AC85" s="151"/>
      <c r="AD85" s="151"/>
      <c r="AE85" s="151"/>
      <c r="AF85" s="151"/>
      <c r="AG85" s="151" t="s">
        <v>202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5" t="s">
        <v>306</v>
      </c>
      <c r="D86" s="182"/>
      <c r="E86" s="183">
        <v>2.35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206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68">
        <v>30</v>
      </c>
      <c r="B87" s="169" t="s">
        <v>307</v>
      </c>
      <c r="C87" s="178" t="s">
        <v>308</v>
      </c>
      <c r="D87" s="170" t="s">
        <v>235</v>
      </c>
      <c r="E87" s="171">
        <v>0.5</v>
      </c>
      <c r="F87" s="172"/>
      <c r="G87" s="173">
        <f>ROUND(E87*F87,2)</f>
        <v>0</v>
      </c>
      <c r="H87" s="172"/>
      <c r="I87" s="173">
        <f>ROUND(E87*H87,2)</f>
        <v>0</v>
      </c>
      <c r="J87" s="172"/>
      <c r="K87" s="173">
        <f>ROUND(E87*J87,2)</f>
        <v>0</v>
      </c>
      <c r="L87" s="173">
        <v>21</v>
      </c>
      <c r="M87" s="173">
        <f>G87*(1+L87/100)</f>
        <v>0</v>
      </c>
      <c r="N87" s="173">
        <v>0</v>
      </c>
      <c r="O87" s="173">
        <f>ROUND(E87*N87,2)</f>
        <v>0</v>
      </c>
      <c r="P87" s="173">
        <v>3.184E-2</v>
      </c>
      <c r="Q87" s="173">
        <f>ROUND(E87*P87,2)</f>
        <v>0.02</v>
      </c>
      <c r="R87" s="173" t="s">
        <v>284</v>
      </c>
      <c r="S87" s="173" t="s">
        <v>167</v>
      </c>
      <c r="T87" s="174" t="s">
        <v>200</v>
      </c>
      <c r="U87" s="160">
        <v>3.6</v>
      </c>
      <c r="V87" s="160">
        <f>ROUND(E87*U87,2)</f>
        <v>1.8</v>
      </c>
      <c r="W87" s="160"/>
      <c r="X87" s="160" t="s">
        <v>201</v>
      </c>
      <c r="Y87" s="151"/>
      <c r="Z87" s="151"/>
      <c r="AA87" s="151"/>
      <c r="AB87" s="151"/>
      <c r="AC87" s="151"/>
      <c r="AD87" s="151"/>
      <c r="AE87" s="151"/>
      <c r="AF87" s="151"/>
      <c r="AG87" s="151" t="s">
        <v>202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5" t="s">
        <v>309</v>
      </c>
      <c r="D88" s="182"/>
      <c r="E88" s="183">
        <v>0.5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206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68">
        <v>31</v>
      </c>
      <c r="B89" s="169" t="s">
        <v>310</v>
      </c>
      <c r="C89" s="178" t="s">
        <v>311</v>
      </c>
      <c r="D89" s="170" t="s">
        <v>235</v>
      </c>
      <c r="E89" s="171">
        <v>21</v>
      </c>
      <c r="F89" s="172"/>
      <c r="G89" s="173">
        <f>ROUND(E89*F89,2)</f>
        <v>0</v>
      </c>
      <c r="H89" s="172"/>
      <c r="I89" s="173">
        <f>ROUND(E89*H89,2)</f>
        <v>0</v>
      </c>
      <c r="J89" s="172"/>
      <c r="K89" s="173">
        <f>ROUND(E89*J89,2)</f>
        <v>0</v>
      </c>
      <c r="L89" s="173">
        <v>21</v>
      </c>
      <c r="M89" s="173">
        <f>G89*(1+L89/100)</f>
        <v>0</v>
      </c>
      <c r="N89" s="173">
        <v>0</v>
      </c>
      <c r="O89" s="173">
        <f>ROUND(E89*N89,2)</f>
        <v>0</v>
      </c>
      <c r="P89" s="173">
        <v>1.7700000000000001E-3</v>
      </c>
      <c r="Q89" s="173">
        <f>ROUND(E89*P89,2)</f>
        <v>0.04</v>
      </c>
      <c r="R89" s="173" t="s">
        <v>284</v>
      </c>
      <c r="S89" s="173" t="s">
        <v>167</v>
      </c>
      <c r="T89" s="174" t="s">
        <v>200</v>
      </c>
      <c r="U89" s="160">
        <v>2.5</v>
      </c>
      <c r="V89" s="160">
        <f>ROUND(E89*U89,2)</f>
        <v>52.5</v>
      </c>
      <c r="W89" s="160"/>
      <c r="X89" s="160" t="s">
        <v>201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202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5" t="s">
        <v>312</v>
      </c>
      <c r="D90" s="182"/>
      <c r="E90" s="183">
        <v>21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206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68">
        <v>32</v>
      </c>
      <c r="B91" s="169" t="s">
        <v>313</v>
      </c>
      <c r="C91" s="178" t="s">
        <v>314</v>
      </c>
      <c r="D91" s="170" t="s">
        <v>235</v>
      </c>
      <c r="E91" s="171">
        <v>0.12</v>
      </c>
      <c r="F91" s="172"/>
      <c r="G91" s="173">
        <f>ROUND(E91*F91,2)</f>
        <v>0</v>
      </c>
      <c r="H91" s="172"/>
      <c r="I91" s="173">
        <f>ROUND(E91*H91,2)</f>
        <v>0</v>
      </c>
      <c r="J91" s="172"/>
      <c r="K91" s="173">
        <f>ROUND(E91*J91,2)</f>
        <v>0</v>
      </c>
      <c r="L91" s="173">
        <v>21</v>
      </c>
      <c r="M91" s="173">
        <f>G91*(1+L91/100)</f>
        <v>0</v>
      </c>
      <c r="N91" s="173">
        <v>0</v>
      </c>
      <c r="O91" s="173">
        <f>ROUND(E91*N91,2)</f>
        <v>0</v>
      </c>
      <c r="P91" s="173">
        <v>1.256E-2</v>
      </c>
      <c r="Q91" s="173">
        <f>ROUND(E91*P91,2)</f>
        <v>0</v>
      </c>
      <c r="R91" s="173" t="s">
        <v>284</v>
      </c>
      <c r="S91" s="173" t="s">
        <v>167</v>
      </c>
      <c r="T91" s="174" t="s">
        <v>200</v>
      </c>
      <c r="U91" s="160">
        <v>2.7</v>
      </c>
      <c r="V91" s="160">
        <f>ROUND(E91*U91,2)</f>
        <v>0.32</v>
      </c>
      <c r="W91" s="160"/>
      <c r="X91" s="160" t="s">
        <v>201</v>
      </c>
      <c r="Y91" s="151"/>
      <c r="Z91" s="151"/>
      <c r="AA91" s="151"/>
      <c r="AB91" s="151"/>
      <c r="AC91" s="151"/>
      <c r="AD91" s="151"/>
      <c r="AE91" s="151"/>
      <c r="AF91" s="151"/>
      <c r="AG91" s="151" t="s">
        <v>202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5" t="s">
        <v>315</v>
      </c>
      <c r="D92" s="182"/>
      <c r="E92" s="183">
        <v>0.12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206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68">
        <v>33</v>
      </c>
      <c r="B93" s="169" t="s">
        <v>316</v>
      </c>
      <c r="C93" s="178" t="s">
        <v>317</v>
      </c>
      <c r="D93" s="170" t="s">
        <v>235</v>
      </c>
      <c r="E93" s="171">
        <v>0.6</v>
      </c>
      <c r="F93" s="172"/>
      <c r="G93" s="173">
        <f>ROUND(E93*F93,2)</f>
        <v>0</v>
      </c>
      <c r="H93" s="172"/>
      <c r="I93" s="173">
        <f>ROUND(E93*H93,2)</f>
        <v>0</v>
      </c>
      <c r="J93" s="172"/>
      <c r="K93" s="173">
        <f>ROUND(E93*J93,2)</f>
        <v>0</v>
      </c>
      <c r="L93" s="173">
        <v>21</v>
      </c>
      <c r="M93" s="173">
        <f>G93*(1+L93/100)</f>
        <v>0</v>
      </c>
      <c r="N93" s="173">
        <v>0</v>
      </c>
      <c r="O93" s="173">
        <f>ROUND(E93*N93,2)</f>
        <v>0</v>
      </c>
      <c r="P93" s="173">
        <v>3.3169999999999998E-2</v>
      </c>
      <c r="Q93" s="173">
        <f>ROUND(E93*P93,2)</f>
        <v>0.02</v>
      </c>
      <c r="R93" s="173" t="s">
        <v>284</v>
      </c>
      <c r="S93" s="173" t="s">
        <v>167</v>
      </c>
      <c r="T93" s="174" t="s">
        <v>200</v>
      </c>
      <c r="U93" s="160">
        <v>3.9</v>
      </c>
      <c r="V93" s="160">
        <f>ROUND(E93*U93,2)</f>
        <v>2.34</v>
      </c>
      <c r="W93" s="160"/>
      <c r="X93" s="160" t="s">
        <v>201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202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5" t="s">
        <v>318</v>
      </c>
      <c r="D94" s="182"/>
      <c r="E94" s="183">
        <v>0.6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206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68">
        <v>34</v>
      </c>
      <c r="B95" s="169" t="s">
        <v>319</v>
      </c>
      <c r="C95" s="178" t="s">
        <v>320</v>
      </c>
      <c r="D95" s="170" t="s">
        <v>235</v>
      </c>
      <c r="E95" s="171">
        <v>1.92</v>
      </c>
      <c r="F95" s="172"/>
      <c r="G95" s="173">
        <f>ROUND(E95*F95,2)</f>
        <v>0</v>
      </c>
      <c r="H95" s="172"/>
      <c r="I95" s="173">
        <f>ROUND(E95*H95,2)</f>
        <v>0</v>
      </c>
      <c r="J95" s="172"/>
      <c r="K95" s="173">
        <f>ROUND(E95*J95,2)</f>
        <v>0</v>
      </c>
      <c r="L95" s="173">
        <v>21</v>
      </c>
      <c r="M95" s="173">
        <f>G95*(1+L95/100)</f>
        <v>0</v>
      </c>
      <c r="N95" s="173">
        <v>0</v>
      </c>
      <c r="O95" s="173">
        <f>ROUND(E95*N95,2)</f>
        <v>0</v>
      </c>
      <c r="P95" s="173">
        <v>5.024E-2</v>
      </c>
      <c r="Q95" s="173">
        <f>ROUND(E95*P95,2)</f>
        <v>0.1</v>
      </c>
      <c r="R95" s="173" t="s">
        <v>284</v>
      </c>
      <c r="S95" s="173" t="s">
        <v>167</v>
      </c>
      <c r="T95" s="174" t="s">
        <v>200</v>
      </c>
      <c r="U95" s="160">
        <v>4.5999999999999996</v>
      </c>
      <c r="V95" s="160">
        <f>ROUND(E95*U95,2)</f>
        <v>8.83</v>
      </c>
      <c r="W95" s="160"/>
      <c r="X95" s="160" t="s">
        <v>201</v>
      </c>
      <c r="Y95" s="151"/>
      <c r="Z95" s="151"/>
      <c r="AA95" s="151"/>
      <c r="AB95" s="151"/>
      <c r="AC95" s="151"/>
      <c r="AD95" s="151"/>
      <c r="AE95" s="151"/>
      <c r="AF95" s="151"/>
      <c r="AG95" s="151" t="s">
        <v>202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8" t="s">
        <v>321</v>
      </c>
      <c r="D96" s="186"/>
      <c r="E96" s="187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206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9" t="s">
        <v>322</v>
      </c>
      <c r="D97" s="186"/>
      <c r="E97" s="187">
        <v>5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206</v>
      </c>
      <c r="AH97" s="151">
        <v>2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9" t="s">
        <v>323</v>
      </c>
      <c r="D98" s="186"/>
      <c r="E98" s="187">
        <v>10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206</v>
      </c>
      <c r="AH98" s="151">
        <v>2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8" t="s">
        <v>324</v>
      </c>
      <c r="D99" s="186"/>
      <c r="E99" s="187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206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5" t="s">
        <v>325</v>
      </c>
      <c r="D100" s="182"/>
      <c r="E100" s="183">
        <v>1.8</v>
      </c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206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95" t="s">
        <v>326</v>
      </c>
      <c r="D101" s="182"/>
      <c r="E101" s="183">
        <v>0.12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206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68">
        <v>35</v>
      </c>
      <c r="B102" s="169" t="s">
        <v>327</v>
      </c>
      <c r="C102" s="178" t="s">
        <v>328</v>
      </c>
      <c r="D102" s="170" t="s">
        <v>235</v>
      </c>
      <c r="E102" s="171">
        <v>3.75</v>
      </c>
      <c r="F102" s="172"/>
      <c r="G102" s="173">
        <f>ROUND(E102*F102,2)</f>
        <v>0</v>
      </c>
      <c r="H102" s="172"/>
      <c r="I102" s="173">
        <f>ROUND(E102*H102,2)</f>
        <v>0</v>
      </c>
      <c r="J102" s="172"/>
      <c r="K102" s="173">
        <f>ROUND(E102*J102,2)</f>
        <v>0</v>
      </c>
      <c r="L102" s="173">
        <v>21</v>
      </c>
      <c r="M102" s="173">
        <f>G102*(1+L102/100)</f>
        <v>0</v>
      </c>
      <c r="N102" s="173">
        <v>0</v>
      </c>
      <c r="O102" s="173">
        <f>ROUND(E102*N102,2)</f>
        <v>0</v>
      </c>
      <c r="P102" s="173">
        <v>4.6000000000000001E-4</v>
      </c>
      <c r="Q102" s="173">
        <f>ROUND(E102*P102,2)</f>
        <v>0</v>
      </c>
      <c r="R102" s="173" t="s">
        <v>284</v>
      </c>
      <c r="S102" s="173" t="s">
        <v>167</v>
      </c>
      <c r="T102" s="174" t="s">
        <v>200</v>
      </c>
      <c r="U102" s="160">
        <v>1.5</v>
      </c>
      <c r="V102" s="160">
        <f>ROUND(E102*U102,2)</f>
        <v>5.63</v>
      </c>
      <c r="W102" s="160"/>
      <c r="X102" s="160" t="s">
        <v>201</v>
      </c>
      <c r="Y102" s="151"/>
      <c r="Z102" s="151"/>
      <c r="AA102" s="151"/>
      <c r="AB102" s="151"/>
      <c r="AC102" s="151"/>
      <c r="AD102" s="151"/>
      <c r="AE102" s="151"/>
      <c r="AF102" s="151"/>
      <c r="AG102" s="151" t="s">
        <v>202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5" t="s">
        <v>329</v>
      </c>
      <c r="D103" s="182"/>
      <c r="E103" s="183">
        <v>3.75</v>
      </c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206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68">
        <v>36</v>
      </c>
      <c r="B104" s="169" t="s">
        <v>330</v>
      </c>
      <c r="C104" s="178" t="s">
        <v>331</v>
      </c>
      <c r="D104" s="170" t="s">
        <v>220</v>
      </c>
      <c r="E104" s="171">
        <v>15</v>
      </c>
      <c r="F104" s="172"/>
      <c r="G104" s="173">
        <f>ROUND(E104*F104,2)</f>
        <v>0</v>
      </c>
      <c r="H104" s="172"/>
      <c r="I104" s="173">
        <f>ROUND(E104*H104,2)</f>
        <v>0</v>
      </c>
      <c r="J104" s="172"/>
      <c r="K104" s="173">
        <f>ROUND(E104*J104,2)</f>
        <v>0</v>
      </c>
      <c r="L104" s="173">
        <v>21</v>
      </c>
      <c r="M104" s="173">
        <f>G104*(1+L104/100)</f>
        <v>0</v>
      </c>
      <c r="N104" s="173">
        <v>0</v>
      </c>
      <c r="O104" s="173">
        <f>ROUND(E104*N104,2)</f>
        <v>0</v>
      </c>
      <c r="P104" s="173">
        <v>2.2200000000000002E-3</v>
      </c>
      <c r="Q104" s="173">
        <f>ROUND(E104*P104,2)</f>
        <v>0.03</v>
      </c>
      <c r="R104" s="173" t="s">
        <v>284</v>
      </c>
      <c r="S104" s="173" t="s">
        <v>167</v>
      </c>
      <c r="T104" s="174" t="s">
        <v>200</v>
      </c>
      <c r="U104" s="160">
        <v>0.74</v>
      </c>
      <c r="V104" s="160">
        <f>ROUND(E104*U104,2)</f>
        <v>11.1</v>
      </c>
      <c r="W104" s="160"/>
      <c r="X104" s="160" t="s">
        <v>201</v>
      </c>
      <c r="Y104" s="151"/>
      <c r="Z104" s="151"/>
      <c r="AA104" s="151"/>
      <c r="AB104" s="151"/>
      <c r="AC104" s="151"/>
      <c r="AD104" s="151"/>
      <c r="AE104" s="151"/>
      <c r="AF104" s="151"/>
      <c r="AG104" s="151" t="s">
        <v>202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5" t="s">
        <v>332</v>
      </c>
      <c r="D105" s="182"/>
      <c r="E105" s="183">
        <v>15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206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68">
        <v>37</v>
      </c>
      <c r="B106" s="169" t="s">
        <v>333</v>
      </c>
      <c r="C106" s="178" t="s">
        <v>334</v>
      </c>
      <c r="D106" s="170" t="s">
        <v>198</v>
      </c>
      <c r="E106" s="171">
        <v>15.25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21</v>
      </c>
      <c r="M106" s="173">
        <f>G106*(1+L106/100)</f>
        <v>0</v>
      </c>
      <c r="N106" s="173">
        <v>0</v>
      </c>
      <c r="O106" s="173">
        <f>ROUND(E106*N106,2)</f>
        <v>0</v>
      </c>
      <c r="P106" s="173">
        <v>6.8000000000000005E-2</v>
      </c>
      <c r="Q106" s="173">
        <f>ROUND(E106*P106,2)</f>
        <v>1.04</v>
      </c>
      <c r="R106" s="173" t="s">
        <v>284</v>
      </c>
      <c r="S106" s="173" t="s">
        <v>167</v>
      </c>
      <c r="T106" s="174" t="s">
        <v>200</v>
      </c>
      <c r="U106" s="160">
        <v>0.3</v>
      </c>
      <c r="V106" s="160">
        <f>ROUND(E106*U106,2)</f>
        <v>4.58</v>
      </c>
      <c r="W106" s="160"/>
      <c r="X106" s="160" t="s">
        <v>201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202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264" t="s">
        <v>335</v>
      </c>
      <c r="D107" s="265"/>
      <c r="E107" s="265"/>
      <c r="F107" s="265"/>
      <c r="G107" s="265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204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5" t="s">
        <v>336</v>
      </c>
      <c r="D108" s="182"/>
      <c r="E108" s="183">
        <v>15.25</v>
      </c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206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68">
        <v>38</v>
      </c>
      <c r="B109" s="169" t="s">
        <v>337</v>
      </c>
      <c r="C109" s="178" t="s">
        <v>338</v>
      </c>
      <c r="D109" s="170" t="s">
        <v>198</v>
      </c>
      <c r="E109" s="171">
        <v>25.085750000000001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21</v>
      </c>
      <c r="M109" s="173">
        <f>G109*(1+L109/100)</f>
        <v>0</v>
      </c>
      <c r="N109" s="173">
        <v>0</v>
      </c>
      <c r="O109" s="173">
        <f>ROUND(E109*N109,2)</f>
        <v>0</v>
      </c>
      <c r="P109" s="173">
        <v>6.4999999999999997E-3</v>
      </c>
      <c r="Q109" s="173">
        <f>ROUND(E109*P109,2)</f>
        <v>0.16</v>
      </c>
      <c r="R109" s="173" t="s">
        <v>339</v>
      </c>
      <c r="S109" s="173" t="s">
        <v>167</v>
      </c>
      <c r="T109" s="174" t="s">
        <v>200</v>
      </c>
      <c r="U109" s="160">
        <v>0.03</v>
      </c>
      <c r="V109" s="160">
        <f>ROUND(E109*U109,2)</f>
        <v>0.75</v>
      </c>
      <c r="W109" s="160"/>
      <c r="X109" s="160" t="s">
        <v>201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202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5" t="s">
        <v>340</v>
      </c>
      <c r="D110" s="182"/>
      <c r="E110" s="183">
        <v>23.384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206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5" t="s">
        <v>214</v>
      </c>
      <c r="D111" s="182"/>
      <c r="E111" s="183">
        <v>0.58425000000000005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206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5" t="s">
        <v>207</v>
      </c>
      <c r="D112" s="182"/>
      <c r="E112" s="183">
        <v>1.1174999999999999</v>
      </c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206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ht="22.5" outlineLevel="1" x14ac:dyDescent="0.2">
      <c r="A113" s="168">
        <v>39</v>
      </c>
      <c r="B113" s="169" t="s">
        <v>341</v>
      </c>
      <c r="C113" s="178" t="s">
        <v>342</v>
      </c>
      <c r="D113" s="170" t="s">
        <v>198</v>
      </c>
      <c r="E113" s="171">
        <v>25.968250000000001</v>
      </c>
      <c r="F113" s="172"/>
      <c r="G113" s="173">
        <f>ROUND(E113*F113,2)</f>
        <v>0</v>
      </c>
      <c r="H113" s="172"/>
      <c r="I113" s="173">
        <f>ROUND(E113*H113,2)</f>
        <v>0</v>
      </c>
      <c r="J113" s="172"/>
      <c r="K113" s="173">
        <f>ROUND(E113*J113,2)</f>
        <v>0</v>
      </c>
      <c r="L113" s="173">
        <v>21</v>
      </c>
      <c r="M113" s="173">
        <f>G113*(1+L113/100)</f>
        <v>0</v>
      </c>
      <c r="N113" s="173">
        <v>0</v>
      </c>
      <c r="O113" s="173">
        <f>ROUND(E113*N113,2)</f>
        <v>0</v>
      </c>
      <c r="P113" s="173">
        <v>2E-3</v>
      </c>
      <c r="Q113" s="173">
        <f>ROUND(E113*P113,2)</f>
        <v>0.05</v>
      </c>
      <c r="R113" s="173" t="s">
        <v>343</v>
      </c>
      <c r="S113" s="173" t="s">
        <v>167</v>
      </c>
      <c r="T113" s="174" t="s">
        <v>200</v>
      </c>
      <c r="U113" s="160">
        <v>0.13</v>
      </c>
      <c r="V113" s="160">
        <f>ROUND(E113*U113,2)</f>
        <v>3.38</v>
      </c>
      <c r="W113" s="160"/>
      <c r="X113" s="160" t="s">
        <v>201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202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5" t="s">
        <v>340</v>
      </c>
      <c r="D114" s="182"/>
      <c r="E114" s="183">
        <v>23.384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206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5" t="s">
        <v>214</v>
      </c>
      <c r="D115" s="182"/>
      <c r="E115" s="183">
        <v>0.58425000000000005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206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5" t="s">
        <v>344</v>
      </c>
      <c r="D116" s="182"/>
      <c r="E116" s="183">
        <v>2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206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68">
        <v>40</v>
      </c>
      <c r="B117" s="169" t="s">
        <v>345</v>
      </c>
      <c r="C117" s="178" t="s">
        <v>346</v>
      </c>
      <c r="D117" s="170" t="s">
        <v>198</v>
      </c>
      <c r="E117" s="171">
        <v>100.26300000000001</v>
      </c>
      <c r="F117" s="172"/>
      <c r="G117" s="173">
        <f>ROUND(E117*F117,2)</f>
        <v>0</v>
      </c>
      <c r="H117" s="172"/>
      <c r="I117" s="173">
        <f>ROUND(E117*H117,2)</f>
        <v>0</v>
      </c>
      <c r="J117" s="172"/>
      <c r="K117" s="173">
        <f>ROUND(E117*J117,2)</f>
        <v>0</v>
      </c>
      <c r="L117" s="173">
        <v>21</v>
      </c>
      <c r="M117" s="173">
        <f>G117*(1+L117/100)</f>
        <v>0</v>
      </c>
      <c r="N117" s="173">
        <v>0</v>
      </c>
      <c r="O117" s="173">
        <f>ROUND(E117*N117,2)</f>
        <v>0</v>
      </c>
      <c r="P117" s="173">
        <v>1.2E-2</v>
      </c>
      <c r="Q117" s="173">
        <f>ROUND(E117*P117,2)</f>
        <v>1.2</v>
      </c>
      <c r="R117" s="173" t="s">
        <v>343</v>
      </c>
      <c r="S117" s="173" t="s">
        <v>167</v>
      </c>
      <c r="T117" s="174" t="s">
        <v>200</v>
      </c>
      <c r="U117" s="160">
        <v>0.13</v>
      </c>
      <c r="V117" s="160">
        <f>ROUND(E117*U117,2)</f>
        <v>13.03</v>
      </c>
      <c r="W117" s="160"/>
      <c r="X117" s="160" t="s">
        <v>201</v>
      </c>
      <c r="Y117" s="151"/>
      <c r="Z117" s="151"/>
      <c r="AA117" s="151"/>
      <c r="AB117" s="151"/>
      <c r="AC117" s="151"/>
      <c r="AD117" s="151"/>
      <c r="AE117" s="151"/>
      <c r="AF117" s="151"/>
      <c r="AG117" s="151" t="s">
        <v>202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5" t="s">
        <v>347</v>
      </c>
      <c r="D118" s="182"/>
      <c r="E118" s="183">
        <v>85.456000000000003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206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5" t="s">
        <v>348</v>
      </c>
      <c r="D119" s="182"/>
      <c r="E119" s="183">
        <v>2.3370000000000002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206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5" t="s">
        <v>349</v>
      </c>
      <c r="D120" s="182"/>
      <c r="E120" s="183">
        <v>4.47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206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5" t="s">
        <v>350</v>
      </c>
      <c r="D121" s="182"/>
      <c r="E121" s="183">
        <v>4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206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5" t="s">
        <v>351</v>
      </c>
      <c r="D122" s="182"/>
      <c r="E122" s="183">
        <v>4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206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68">
        <v>41</v>
      </c>
      <c r="B123" s="169" t="s">
        <v>352</v>
      </c>
      <c r="C123" s="178" t="s">
        <v>353</v>
      </c>
      <c r="D123" s="170" t="s">
        <v>198</v>
      </c>
      <c r="E123" s="171">
        <v>129.41</v>
      </c>
      <c r="F123" s="172"/>
      <c r="G123" s="173">
        <f>ROUND(E123*F123,2)</f>
        <v>0</v>
      </c>
      <c r="H123" s="172"/>
      <c r="I123" s="173">
        <f>ROUND(E123*H123,2)</f>
        <v>0</v>
      </c>
      <c r="J123" s="172"/>
      <c r="K123" s="173">
        <f>ROUND(E123*J123,2)</f>
        <v>0</v>
      </c>
      <c r="L123" s="173">
        <v>21</v>
      </c>
      <c r="M123" s="173">
        <f>G123*(1+L123/100)</f>
        <v>0</v>
      </c>
      <c r="N123" s="173">
        <v>0</v>
      </c>
      <c r="O123" s="173">
        <f>ROUND(E123*N123,2)</f>
        <v>0</v>
      </c>
      <c r="P123" s="173">
        <v>5.0000000000000001E-3</v>
      </c>
      <c r="Q123" s="173">
        <f>ROUND(E123*P123,2)</f>
        <v>0.65</v>
      </c>
      <c r="R123" s="173" t="s">
        <v>343</v>
      </c>
      <c r="S123" s="173" t="s">
        <v>167</v>
      </c>
      <c r="T123" s="174" t="s">
        <v>200</v>
      </c>
      <c r="U123" s="160">
        <v>0.51</v>
      </c>
      <c r="V123" s="160">
        <f>ROUND(E123*U123,2)</f>
        <v>66</v>
      </c>
      <c r="W123" s="160"/>
      <c r="X123" s="160" t="s">
        <v>201</v>
      </c>
      <c r="Y123" s="151"/>
      <c r="Z123" s="151"/>
      <c r="AA123" s="151"/>
      <c r="AB123" s="151"/>
      <c r="AC123" s="151"/>
      <c r="AD123" s="151"/>
      <c r="AE123" s="151"/>
      <c r="AF123" s="151"/>
      <c r="AG123" s="151" t="s">
        <v>202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95" t="s">
        <v>354</v>
      </c>
      <c r="D124" s="182"/>
      <c r="E124" s="183">
        <v>39.409999999999997</v>
      </c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206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95" t="s">
        <v>355</v>
      </c>
      <c r="D125" s="182"/>
      <c r="E125" s="183">
        <v>90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206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68">
        <v>42</v>
      </c>
      <c r="B126" s="169" t="s">
        <v>356</v>
      </c>
      <c r="C126" s="178" t="s">
        <v>357</v>
      </c>
      <c r="D126" s="170" t="s">
        <v>198</v>
      </c>
      <c r="E126" s="171">
        <v>39.409999999999997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3">
        <v>0</v>
      </c>
      <c r="O126" s="173">
        <f>ROUND(E126*N126,2)</f>
        <v>0</v>
      </c>
      <c r="P126" s="173">
        <v>2E-3</v>
      </c>
      <c r="Q126" s="173">
        <f>ROUND(E126*P126,2)</f>
        <v>0.08</v>
      </c>
      <c r="R126" s="173" t="s">
        <v>343</v>
      </c>
      <c r="S126" s="173" t="s">
        <v>167</v>
      </c>
      <c r="T126" s="174" t="s">
        <v>200</v>
      </c>
      <c r="U126" s="160">
        <v>0.1</v>
      </c>
      <c r="V126" s="160">
        <f>ROUND(E126*U126,2)</f>
        <v>3.94</v>
      </c>
      <c r="W126" s="160"/>
      <c r="X126" s="160" t="s">
        <v>201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202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5" t="s">
        <v>354</v>
      </c>
      <c r="D127" s="182"/>
      <c r="E127" s="183">
        <v>39.409999999999997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206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68">
        <v>43</v>
      </c>
      <c r="B128" s="169" t="s">
        <v>358</v>
      </c>
      <c r="C128" s="178" t="s">
        <v>359</v>
      </c>
      <c r="D128" s="170" t="s">
        <v>235</v>
      </c>
      <c r="E128" s="171">
        <v>20.7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73">
        <v>0</v>
      </c>
      <c r="O128" s="173">
        <f>ROUND(E128*N128,2)</f>
        <v>0</v>
      </c>
      <c r="P128" s="173">
        <v>8.0000000000000007E-5</v>
      </c>
      <c r="Q128" s="173">
        <f>ROUND(E128*P128,2)</f>
        <v>0</v>
      </c>
      <c r="R128" s="173" t="s">
        <v>360</v>
      </c>
      <c r="S128" s="173" t="s">
        <v>167</v>
      </c>
      <c r="T128" s="174" t="s">
        <v>200</v>
      </c>
      <c r="U128" s="160">
        <v>0.04</v>
      </c>
      <c r="V128" s="160">
        <f>ROUND(E128*U128,2)</f>
        <v>0.83</v>
      </c>
      <c r="W128" s="160"/>
      <c r="X128" s="160" t="s">
        <v>201</v>
      </c>
      <c r="Y128" s="151"/>
      <c r="Z128" s="151"/>
      <c r="AA128" s="151"/>
      <c r="AB128" s="151"/>
      <c r="AC128" s="151"/>
      <c r="AD128" s="151"/>
      <c r="AE128" s="151"/>
      <c r="AF128" s="151"/>
      <c r="AG128" s="151" t="s">
        <v>202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5" t="s">
        <v>361</v>
      </c>
      <c r="D129" s="182"/>
      <c r="E129" s="183">
        <v>20.7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206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68">
        <v>44</v>
      </c>
      <c r="B130" s="169" t="s">
        <v>362</v>
      </c>
      <c r="C130" s="178" t="s">
        <v>363</v>
      </c>
      <c r="D130" s="170" t="s">
        <v>198</v>
      </c>
      <c r="E130" s="171">
        <v>28.6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3">
        <v>0</v>
      </c>
      <c r="O130" s="173">
        <f>ROUND(E130*N130,2)</f>
        <v>0</v>
      </c>
      <c r="P130" s="173">
        <v>1E-3</v>
      </c>
      <c r="Q130" s="173">
        <f>ROUND(E130*P130,2)</f>
        <v>0.03</v>
      </c>
      <c r="R130" s="173" t="s">
        <v>360</v>
      </c>
      <c r="S130" s="173" t="s">
        <v>167</v>
      </c>
      <c r="T130" s="174" t="s">
        <v>200</v>
      </c>
      <c r="U130" s="160">
        <v>0.11</v>
      </c>
      <c r="V130" s="160">
        <f>ROUND(E130*U130,2)</f>
        <v>3.15</v>
      </c>
      <c r="W130" s="160"/>
      <c r="X130" s="160" t="s">
        <v>201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202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5" t="s">
        <v>364</v>
      </c>
      <c r="D131" s="182"/>
      <c r="E131" s="183">
        <v>28.6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206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68">
        <v>45</v>
      </c>
      <c r="B132" s="169" t="s">
        <v>365</v>
      </c>
      <c r="C132" s="178" t="s">
        <v>366</v>
      </c>
      <c r="D132" s="170" t="s">
        <v>198</v>
      </c>
      <c r="E132" s="171">
        <v>16.010000000000002</v>
      </c>
      <c r="F132" s="172"/>
      <c r="G132" s="173">
        <f>ROUND(E132*F132,2)</f>
        <v>0</v>
      </c>
      <c r="H132" s="172"/>
      <c r="I132" s="173">
        <f>ROUND(E132*H132,2)</f>
        <v>0</v>
      </c>
      <c r="J132" s="172"/>
      <c r="K132" s="173">
        <f>ROUND(E132*J132,2)</f>
        <v>0</v>
      </c>
      <c r="L132" s="173">
        <v>21</v>
      </c>
      <c r="M132" s="173">
        <f>G132*(1+L132/100)</f>
        <v>0</v>
      </c>
      <c r="N132" s="173">
        <v>0</v>
      </c>
      <c r="O132" s="173">
        <f>ROUND(E132*N132,2)</f>
        <v>0</v>
      </c>
      <c r="P132" s="173">
        <v>0</v>
      </c>
      <c r="Q132" s="173">
        <f>ROUND(E132*P132,2)</f>
        <v>0</v>
      </c>
      <c r="R132" s="173"/>
      <c r="S132" s="173" t="s">
        <v>228</v>
      </c>
      <c r="T132" s="174" t="s">
        <v>229</v>
      </c>
      <c r="U132" s="160">
        <v>0.05</v>
      </c>
      <c r="V132" s="160">
        <f>ROUND(E132*U132,2)</f>
        <v>0.8</v>
      </c>
      <c r="W132" s="160"/>
      <c r="X132" s="160" t="s">
        <v>201</v>
      </c>
      <c r="Y132" s="151"/>
      <c r="Z132" s="151"/>
      <c r="AA132" s="151"/>
      <c r="AB132" s="151"/>
      <c r="AC132" s="151"/>
      <c r="AD132" s="151"/>
      <c r="AE132" s="151"/>
      <c r="AF132" s="151"/>
      <c r="AG132" s="151" t="s">
        <v>202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5" t="s">
        <v>367</v>
      </c>
      <c r="D133" s="182"/>
      <c r="E133" s="183">
        <v>16.010000000000002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206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68">
        <v>46</v>
      </c>
      <c r="B134" s="169" t="s">
        <v>368</v>
      </c>
      <c r="C134" s="178" t="s">
        <v>369</v>
      </c>
      <c r="D134" s="170" t="s">
        <v>198</v>
      </c>
      <c r="E134" s="171">
        <v>1.5760000000000001</v>
      </c>
      <c r="F134" s="172"/>
      <c r="G134" s="173">
        <f>ROUND(E134*F134,2)</f>
        <v>0</v>
      </c>
      <c r="H134" s="172"/>
      <c r="I134" s="173">
        <f>ROUND(E134*H134,2)</f>
        <v>0</v>
      </c>
      <c r="J134" s="172"/>
      <c r="K134" s="173">
        <f>ROUND(E134*J134,2)</f>
        <v>0</v>
      </c>
      <c r="L134" s="173">
        <v>21</v>
      </c>
      <c r="M134" s="173">
        <f>G134*(1+L134/100)</f>
        <v>0</v>
      </c>
      <c r="N134" s="173">
        <v>1.17E-3</v>
      </c>
      <c r="O134" s="173">
        <f>ROUND(E134*N134,2)</f>
        <v>0</v>
      </c>
      <c r="P134" s="173">
        <v>7.5999999999999998E-2</v>
      </c>
      <c r="Q134" s="173">
        <f>ROUND(E134*P134,2)</f>
        <v>0.12</v>
      </c>
      <c r="R134" s="173"/>
      <c r="S134" s="173" t="s">
        <v>228</v>
      </c>
      <c r="T134" s="174" t="s">
        <v>168</v>
      </c>
      <c r="U134" s="160">
        <v>0.94</v>
      </c>
      <c r="V134" s="160">
        <f>ROUND(E134*U134,2)</f>
        <v>1.48</v>
      </c>
      <c r="W134" s="160"/>
      <c r="X134" s="160" t="s">
        <v>201</v>
      </c>
      <c r="Y134" s="151"/>
      <c r="Z134" s="151"/>
      <c r="AA134" s="151"/>
      <c r="AB134" s="151"/>
      <c r="AC134" s="151"/>
      <c r="AD134" s="151"/>
      <c r="AE134" s="151"/>
      <c r="AF134" s="151"/>
      <c r="AG134" s="151" t="s">
        <v>202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5" t="s">
        <v>297</v>
      </c>
      <c r="D135" s="182"/>
      <c r="E135" s="183">
        <v>1.5760000000000001</v>
      </c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206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2.5" outlineLevel="1" x14ac:dyDescent="0.2">
      <c r="A136" s="168">
        <v>47</v>
      </c>
      <c r="B136" s="169" t="s">
        <v>370</v>
      </c>
      <c r="C136" s="178" t="s">
        <v>371</v>
      </c>
      <c r="D136" s="170" t="s">
        <v>273</v>
      </c>
      <c r="E136" s="171">
        <v>7</v>
      </c>
      <c r="F136" s="172"/>
      <c r="G136" s="173">
        <f>ROUND(E136*F136,2)</f>
        <v>0</v>
      </c>
      <c r="H136" s="172"/>
      <c r="I136" s="173">
        <f>ROUND(E136*H136,2)</f>
        <v>0</v>
      </c>
      <c r="J136" s="172"/>
      <c r="K136" s="173">
        <f>ROUND(E136*J136,2)</f>
        <v>0</v>
      </c>
      <c r="L136" s="173">
        <v>21</v>
      </c>
      <c r="M136" s="173">
        <f>G136*(1+L136/100)</f>
        <v>0</v>
      </c>
      <c r="N136" s="173">
        <v>0</v>
      </c>
      <c r="O136" s="173">
        <f>ROUND(E136*N136,2)</f>
        <v>0</v>
      </c>
      <c r="P136" s="173">
        <v>9.0399999999999994E-3</v>
      </c>
      <c r="Q136" s="173">
        <f>ROUND(E136*P136,2)</f>
        <v>0.06</v>
      </c>
      <c r="R136" s="173"/>
      <c r="S136" s="173" t="s">
        <v>228</v>
      </c>
      <c r="T136" s="174" t="s">
        <v>168</v>
      </c>
      <c r="U136" s="160">
        <v>2.4500000000000002</v>
      </c>
      <c r="V136" s="160">
        <f>ROUND(E136*U136,2)</f>
        <v>17.149999999999999</v>
      </c>
      <c r="W136" s="160"/>
      <c r="X136" s="160" t="s">
        <v>201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202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5" t="s">
        <v>372</v>
      </c>
      <c r="D137" s="182"/>
      <c r="E137" s="183">
        <v>1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206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5" t="s">
        <v>373</v>
      </c>
      <c r="D138" s="182"/>
      <c r="E138" s="183">
        <v>6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206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68">
        <v>48</v>
      </c>
      <c r="B139" s="169" t="s">
        <v>374</v>
      </c>
      <c r="C139" s="178" t="s">
        <v>375</v>
      </c>
      <c r="D139" s="170" t="s">
        <v>198</v>
      </c>
      <c r="E139" s="171">
        <v>1.7424999999999999</v>
      </c>
      <c r="F139" s="172"/>
      <c r="G139" s="173">
        <f>ROUND(E139*F139,2)</f>
        <v>0</v>
      </c>
      <c r="H139" s="172"/>
      <c r="I139" s="173">
        <f>ROUND(E139*H139,2)</f>
        <v>0</v>
      </c>
      <c r="J139" s="172"/>
      <c r="K139" s="173">
        <f>ROUND(E139*J139,2)</f>
        <v>0</v>
      </c>
      <c r="L139" s="173">
        <v>21</v>
      </c>
      <c r="M139" s="173">
        <f>G139*(1+L139/100)</f>
        <v>0</v>
      </c>
      <c r="N139" s="173">
        <v>0</v>
      </c>
      <c r="O139" s="173">
        <f>ROUND(E139*N139,2)</f>
        <v>0</v>
      </c>
      <c r="P139" s="173">
        <v>9.0399999999999994E-3</v>
      </c>
      <c r="Q139" s="173">
        <f>ROUND(E139*P139,2)</f>
        <v>0.02</v>
      </c>
      <c r="R139" s="173"/>
      <c r="S139" s="173" t="s">
        <v>228</v>
      </c>
      <c r="T139" s="174" t="s">
        <v>168</v>
      </c>
      <c r="U139" s="160">
        <v>2.4500000000000002</v>
      </c>
      <c r="V139" s="160">
        <f>ROUND(E139*U139,2)</f>
        <v>4.2699999999999996</v>
      </c>
      <c r="W139" s="160"/>
      <c r="X139" s="160" t="s">
        <v>201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202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5" t="s">
        <v>376</v>
      </c>
      <c r="D140" s="182"/>
      <c r="E140" s="183">
        <v>0.1225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206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5" t="s">
        <v>377</v>
      </c>
      <c r="D141" s="182"/>
      <c r="E141" s="183">
        <v>1.25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206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5" t="s">
        <v>378</v>
      </c>
      <c r="D142" s="182"/>
      <c r="E142" s="183">
        <v>0.34749999999999998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206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5" t="s">
        <v>379</v>
      </c>
      <c r="D143" s="182"/>
      <c r="E143" s="183">
        <v>2.2499999999999999E-2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206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x14ac:dyDescent="0.2">
      <c r="A144" s="162" t="s">
        <v>162</v>
      </c>
      <c r="B144" s="163" t="s">
        <v>84</v>
      </c>
      <c r="C144" s="177" t="s">
        <v>85</v>
      </c>
      <c r="D144" s="164"/>
      <c r="E144" s="165"/>
      <c r="F144" s="166"/>
      <c r="G144" s="166">
        <f>SUMIF(AG145:AG149,"&lt;&gt;NOR",G145:G149)</f>
        <v>0</v>
      </c>
      <c r="H144" s="166"/>
      <c r="I144" s="166">
        <f>SUM(I145:I149)</f>
        <v>0</v>
      </c>
      <c r="J144" s="166"/>
      <c r="K144" s="166">
        <f>SUM(K145:K149)</f>
        <v>0</v>
      </c>
      <c r="L144" s="166"/>
      <c r="M144" s="166">
        <f>SUM(M145:M149)</f>
        <v>0</v>
      </c>
      <c r="N144" s="166"/>
      <c r="O144" s="166">
        <f>SUM(O145:O149)</f>
        <v>0</v>
      </c>
      <c r="P144" s="166"/>
      <c r="Q144" s="166">
        <f>SUM(Q145:Q149)</f>
        <v>0</v>
      </c>
      <c r="R144" s="166"/>
      <c r="S144" s="166"/>
      <c r="T144" s="167"/>
      <c r="U144" s="161"/>
      <c r="V144" s="161">
        <f>SUM(V145:V149)</f>
        <v>14.72</v>
      </c>
      <c r="W144" s="161"/>
      <c r="X144" s="161"/>
      <c r="AG144" t="s">
        <v>163</v>
      </c>
    </row>
    <row r="145" spans="1:60" ht="33.75" outlineLevel="1" x14ac:dyDescent="0.2">
      <c r="A145" s="168">
        <v>49</v>
      </c>
      <c r="B145" s="169" t="s">
        <v>380</v>
      </c>
      <c r="C145" s="178" t="s">
        <v>381</v>
      </c>
      <c r="D145" s="170" t="s">
        <v>382</v>
      </c>
      <c r="E145" s="171">
        <v>7.7816799999999997</v>
      </c>
      <c r="F145" s="172"/>
      <c r="G145" s="173">
        <f>ROUND(E145*F145,2)</f>
        <v>0</v>
      </c>
      <c r="H145" s="172"/>
      <c r="I145" s="173">
        <f>ROUND(E145*H145,2)</f>
        <v>0</v>
      </c>
      <c r="J145" s="172"/>
      <c r="K145" s="173">
        <f>ROUND(E145*J145,2)</f>
        <v>0</v>
      </c>
      <c r="L145" s="173">
        <v>21</v>
      </c>
      <c r="M145" s="173">
        <f>G145*(1+L145/100)</f>
        <v>0</v>
      </c>
      <c r="N145" s="173">
        <v>0</v>
      </c>
      <c r="O145" s="173">
        <f>ROUND(E145*N145,2)</f>
        <v>0</v>
      </c>
      <c r="P145" s="173">
        <v>0</v>
      </c>
      <c r="Q145" s="173">
        <f>ROUND(E145*P145,2)</f>
        <v>0</v>
      </c>
      <c r="R145" s="173" t="s">
        <v>262</v>
      </c>
      <c r="S145" s="173" t="s">
        <v>167</v>
      </c>
      <c r="T145" s="174" t="s">
        <v>200</v>
      </c>
      <c r="U145" s="160">
        <v>1.8919999999999999</v>
      </c>
      <c r="V145" s="160">
        <f>ROUND(E145*U145,2)</f>
        <v>14.72</v>
      </c>
      <c r="W145" s="160"/>
      <c r="X145" s="160" t="s">
        <v>383</v>
      </c>
      <c r="Y145" s="151"/>
      <c r="Z145" s="151"/>
      <c r="AA145" s="151"/>
      <c r="AB145" s="151"/>
      <c r="AC145" s="151"/>
      <c r="AD145" s="151"/>
      <c r="AE145" s="151"/>
      <c r="AF145" s="151"/>
      <c r="AG145" s="151" t="s">
        <v>384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264" t="s">
        <v>385</v>
      </c>
      <c r="D146" s="265"/>
      <c r="E146" s="265"/>
      <c r="F146" s="265"/>
      <c r="G146" s="265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204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5" t="s">
        <v>386</v>
      </c>
      <c r="D147" s="182"/>
      <c r="E147" s="183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206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5" t="s">
        <v>387</v>
      </c>
      <c r="D148" s="182"/>
      <c r="E148" s="183"/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206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5" t="s">
        <v>388</v>
      </c>
      <c r="D149" s="182"/>
      <c r="E149" s="183">
        <v>7.7816799999999997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206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x14ac:dyDescent="0.2">
      <c r="A150" s="162" t="s">
        <v>162</v>
      </c>
      <c r="B150" s="163" t="s">
        <v>86</v>
      </c>
      <c r="C150" s="177" t="s">
        <v>87</v>
      </c>
      <c r="D150" s="164"/>
      <c r="E150" s="165"/>
      <c r="F150" s="166"/>
      <c r="G150" s="166">
        <f>SUMIF(AG151:AG161,"&lt;&gt;NOR",G151:G161)</f>
        <v>0</v>
      </c>
      <c r="H150" s="166"/>
      <c r="I150" s="166">
        <f>SUM(I151:I161)</f>
        <v>0</v>
      </c>
      <c r="J150" s="166"/>
      <c r="K150" s="166">
        <f>SUM(K151:K161)</f>
        <v>0</v>
      </c>
      <c r="L150" s="166"/>
      <c r="M150" s="166">
        <f>SUM(M151:M161)</f>
        <v>0</v>
      </c>
      <c r="N150" s="166"/>
      <c r="O150" s="166">
        <f>SUM(O151:O161)</f>
        <v>0.11</v>
      </c>
      <c r="P150" s="166"/>
      <c r="Q150" s="166">
        <f>SUM(Q151:Q161)</f>
        <v>0</v>
      </c>
      <c r="R150" s="166"/>
      <c r="S150" s="166"/>
      <c r="T150" s="167"/>
      <c r="U150" s="161"/>
      <c r="V150" s="161">
        <f>SUM(V151:V161)</f>
        <v>10.519999999999998</v>
      </c>
      <c r="W150" s="161"/>
      <c r="X150" s="161"/>
      <c r="AG150" t="s">
        <v>163</v>
      </c>
    </row>
    <row r="151" spans="1:60" outlineLevel="1" x14ac:dyDescent="0.2">
      <c r="A151" s="168">
        <v>50</v>
      </c>
      <c r="B151" s="169" t="s">
        <v>389</v>
      </c>
      <c r="C151" s="178" t="s">
        <v>390</v>
      </c>
      <c r="D151" s="170" t="s">
        <v>198</v>
      </c>
      <c r="E151" s="171">
        <v>24.247499999999999</v>
      </c>
      <c r="F151" s="172"/>
      <c r="G151" s="173">
        <f>ROUND(E151*F151,2)</f>
        <v>0</v>
      </c>
      <c r="H151" s="172"/>
      <c r="I151" s="173">
        <f>ROUND(E151*H151,2)</f>
        <v>0</v>
      </c>
      <c r="J151" s="172"/>
      <c r="K151" s="173">
        <f>ROUND(E151*J151,2)</f>
        <v>0</v>
      </c>
      <c r="L151" s="173">
        <v>21</v>
      </c>
      <c r="M151" s="173">
        <f>G151*(1+L151/100)</f>
        <v>0</v>
      </c>
      <c r="N151" s="173">
        <v>4.7299999999999998E-3</v>
      </c>
      <c r="O151" s="173">
        <f>ROUND(E151*N151,2)</f>
        <v>0.11</v>
      </c>
      <c r="P151" s="173">
        <v>0</v>
      </c>
      <c r="Q151" s="173">
        <f>ROUND(E151*P151,2)</f>
        <v>0</v>
      </c>
      <c r="R151" s="173" t="s">
        <v>391</v>
      </c>
      <c r="S151" s="173" t="s">
        <v>167</v>
      </c>
      <c r="T151" s="174" t="s">
        <v>200</v>
      </c>
      <c r="U151" s="160">
        <v>0.38500000000000001</v>
      </c>
      <c r="V151" s="160">
        <f>ROUND(E151*U151,2)</f>
        <v>9.34</v>
      </c>
      <c r="W151" s="160"/>
      <c r="X151" s="160" t="s">
        <v>201</v>
      </c>
      <c r="Y151" s="151"/>
      <c r="Z151" s="151"/>
      <c r="AA151" s="151"/>
      <c r="AB151" s="151"/>
      <c r="AC151" s="151"/>
      <c r="AD151" s="151"/>
      <c r="AE151" s="151"/>
      <c r="AF151" s="151"/>
      <c r="AG151" s="151" t="s">
        <v>202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255" t="s">
        <v>392</v>
      </c>
      <c r="D152" s="256"/>
      <c r="E152" s="256"/>
      <c r="F152" s="256"/>
      <c r="G152" s="256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172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5" t="s">
        <v>393</v>
      </c>
      <c r="D153" s="182"/>
      <c r="E153" s="183">
        <v>24.247499999999999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206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22.5" outlineLevel="1" x14ac:dyDescent="0.2">
      <c r="A154" s="168">
        <v>51</v>
      </c>
      <c r="B154" s="169" t="s">
        <v>394</v>
      </c>
      <c r="C154" s="178" t="s">
        <v>395</v>
      </c>
      <c r="D154" s="170" t="s">
        <v>235</v>
      </c>
      <c r="E154" s="171">
        <v>4.1174999999999997</v>
      </c>
      <c r="F154" s="172"/>
      <c r="G154" s="173">
        <f>ROUND(E154*F154,2)</f>
        <v>0</v>
      </c>
      <c r="H154" s="172"/>
      <c r="I154" s="173">
        <f>ROUND(E154*H154,2)</f>
        <v>0</v>
      </c>
      <c r="J154" s="172"/>
      <c r="K154" s="173">
        <f>ROUND(E154*J154,2)</f>
        <v>0</v>
      </c>
      <c r="L154" s="173">
        <v>21</v>
      </c>
      <c r="M154" s="173">
        <f>G154*(1+L154/100)</f>
        <v>0</v>
      </c>
      <c r="N154" s="173">
        <v>3.2000000000000003E-4</v>
      </c>
      <c r="O154" s="173">
        <f>ROUND(E154*N154,2)</f>
        <v>0</v>
      </c>
      <c r="P154" s="173">
        <v>0</v>
      </c>
      <c r="Q154" s="173">
        <f>ROUND(E154*P154,2)</f>
        <v>0</v>
      </c>
      <c r="R154" s="173" t="s">
        <v>391</v>
      </c>
      <c r="S154" s="173" t="s">
        <v>167</v>
      </c>
      <c r="T154" s="174" t="s">
        <v>200</v>
      </c>
      <c r="U154" s="160">
        <v>0.11</v>
      </c>
      <c r="V154" s="160">
        <f>ROUND(E154*U154,2)</f>
        <v>0.45</v>
      </c>
      <c r="W154" s="160"/>
      <c r="X154" s="160" t="s">
        <v>201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202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95" t="s">
        <v>396</v>
      </c>
      <c r="D155" s="182"/>
      <c r="E155" s="183">
        <v>4.1174999999999997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206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88">
        <v>52</v>
      </c>
      <c r="B156" s="189" t="s">
        <v>397</v>
      </c>
      <c r="C156" s="197" t="s">
        <v>398</v>
      </c>
      <c r="D156" s="190" t="s">
        <v>220</v>
      </c>
      <c r="E156" s="191">
        <v>8</v>
      </c>
      <c r="F156" s="192"/>
      <c r="G156" s="193">
        <f>ROUND(E156*F156,2)</f>
        <v>0</v>
      </c>
      <c r="H156" s="192"/>
      <c r="I156" s="193">
        <f>ROUND(E156*H156,2)</f>
        <v>0</v>
      </c>
      <c r="J156" s="192"/>
      <c r="K156" s="193">
        <f>ROUND(E156*J156,2)</f>
        <v>0</v>
      </c>
      <c r="L156" s="193">
        <v>21</v>
      </c>
      <c r="M156" s="193">
        <f>G156*(1+L156/100)</f>
        <v>0</v>
      </c>
      <c r="N156" s="193">
        <v>4.2999999999999999E-4</v>
      </c>
      <c r="O156" s="193">
        <f>ROUND(E156*N156,2)</f>
        <v>0</v>
      </c>
      <c r="P156" s="193">
        <v>0</v>
      </c>
      <c r="Q156" s="193">
        <f>ROUND(E156*P156,2)</f>
        <v>0</v>
      </c>
      <c r="R156" s="193" t="s">
        <v>391</v>
      </c>
      <c r="S156" s="193" t="s">
        <v>167</v>
      </c>
      <c r="T156" s="194" t="s">
        <v>200</v>
      </c>
      <c r="U156" s="160">
        <v>6.7000000000000004E-2</v>
      </c>
      <c r="V156" s="160">
        <f>ROUND(E156*U156,2)</f>
        <v>0.54</v>
      </c>
      <c r="W156" s="160"/>
      <c r="X156" s="160" t="s">
        <v>201</v>
      </c>
      <c r="Y156" s="151"/>
      <c r="Z156" s="151"/>
      <c r="AA156" s="151"/>
      <c r="AB156" s="151"/>
      <c r="AC156" s="151"/>
      <c r="AD156" s="151"/>
      <c r="AE156" s="151"/>
      <c r="AF156" s="151"/>
      <c r="AG156" s="151" t="s">
        <v>202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68">
        <v>53</v>
      </c>
      <c r="B157" s="169" t="s">
        <v>399</v>
      </c>
      <c r="C157" s="178" t="s">
        <v>400</v>
      </c>
      <c r="D157" s="170" t="s">
        <v>382</v>
      </c>
      <c r="E157" s="171">
        <v>0.11945</v>
      </c>
      <c r="F157" s="172"/>
      <c r="G157" s="173">
        <f>ROUND(E157*F157,2)</f>
        <v>0</v>
      </c>
      <c r="H157" s="172"/>
      <c r="I157" s="173">
        <f>ROUND(E157*H157,2)</f>
        <v>0</v>
      </c>
      <c r="J157" s="172"/>
      <c r="K157" s="173">
        <f>ROUND(E157*J157,2)</f>
        <v>0</v>
      </c>
      <c r="L157" s="173">
        <v>21</v>
      </c>
      <c r="M157" s="173">
        <f>G157*(1+L157/100)</f>
        <v>0</v>
      </c>
      <c r="N157" s="173">
        <v>0</v>
      </c>
      <c r="O157" s="173">
        <f>ROUND(E157*N157,2)</f>
        <v>0</v>
      </c>
      <c r="P157" s="173">
        <v>0</v>
      </c>
      <c r="Q157" s="173">
        <f>ROUND(E157*P157,2)</f>
        <v>0</v>
      </c>
      <c r="R157" s="173" t="s">
        <v>391</v>
      </c>
      <c r="S157" s="173" t="s">
        <v>167</v>
      </c>
      <c r="T157" s="174" t="s">
        <v>200</v>
      </c>
      <c r="U157" s="160">
        <v>1.5980000000000001</v>
      </c>
      <c r="V157" s="160">
        <f>ROUND(E157*U157,2)</f>
        <v>0.19</v>
      </c>
      <c r="W157" s="160"/>
      <c r="X157" s="160" t="s">
        <v>383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384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264" t="s">
        <v>401</v>
      </c>
      <c r="D158" s="265"/>
      <c r="E158" s="265"/>
      <c r="F158" s="265"/>
      <c r="G158" s="265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204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5" t="s">
        <v>386</v>
      </c>
      <c r="D159" s="182"/>
      <c r="E159" s="183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206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5" t="s">
        <v>402</v>
      </c>
      <c r="D160" s="182"/>
      <c r="E160" s="183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206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5" t="s">
        <v>403</v>
      </c>
      <c r="D161" s="182"/>
      <c r="E161" s="183">
        <v>0.11945</v>
      </c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206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x14ac:dyDescent="0.2">
      <c r="A162" s="162" t="s">
        <v>162</v>
      </c>
      <c r="B162" s="163" t="s">
        <v>88</v>
      </c>
      <c r="C162" s="177" t="s">
        <v>89</v>
      </c>
      <c r="D162" s="164"/>
      <c r="E162" s="165"/>
      <c r="F162" s="166"/>
      <c r="G162" s="166">
        <f>SUMIF(AG163:AG167,"&lt;&gt;NOR",G163:G167)</f>
        <v>0</v>
      </c>
      <c r="H162" s="166"/>
      <c r="I162" s="166">
        <f>SUM(I163:I167)</f>
        <v>0</v>
      </c>
      <c r="J162" s="166"/>
      <c r="K162" s="166">
        <f>SUM(K163:K167)</f>
        <v>0</v>
      </c>
      <c r="L162" s="166"/>
      <c r="M162" s="166">
        <f>SUM(M163:M167)</f>
        <v>0</v>
      </c>
      <c r="N162" s="166"/>
      <c r="O162" s="166">
        <f>SUM(O163:O167)</f>
        <v>0</v>
      </c>
      <c r="P162" s="166"/>
      <c r="Q162" s="166">
        <f>SUM(Q163:Q167)</f>
        <v>0</v>
      </c>
      <c r="R162" s="166"/>
      <c r="S162" s="166"/>
      <c r="T162" s="167"/>
      <c r="U162" s="161"/>
      <c r="V162" s="161">
        <f>SUM(V163:V167)</f>
        <v>0.88</v>
      </c>
      <c r="W162" s="161"/>
      <c r="X162" s="161"/>
      <c r="AG162" t="s">
        <v>163</v>
      </c>
    </row>
    <row r="163" spans="1:60" outlineLevel="1" x14ac:dyDescent="0.2">
      <c r="A163" s="168">
        <v>54</v>
      </c>
      <c r="B163" s="169" t="s">
        <v>404</v>
      </c>
      <c r="C163" s="178" t="s">
        <v>405</v>
      </c>
      <c r="D163" s="170" t="s">
        <v>273</v>
      </c>
      <c r="E163" s="171">
        <v>5</v>
      </c>
      <c r="F163" s="172"/>
      <c r="G163" s="173">
        <f>ROUND(E163*F163,2)</f>
        <v>0</v>
      </c>
      <c r="H163" s="172"/>
      <c r="I163" s="173">
        <f>ROUND(E163*H163,2)</f>
        <v>0</v>
      </c>
      <c r="J163" s="172"/>
      <c r="K163" s="173">
        <f>ROUND(E163*J163,2)</f>
        <v>0</v>
      </c>
      <c r="L163" s="173">
        <v>21</v>
      </c>
      <c r="M163" s="173">
        <f>G163*(1+L163/100)</f>
        <v>0</v>
      </c>
      <c r="N163" s="173">
        <v>0</v>
      </c>
      <c r="O163" s="173">
        <f>ROUND(E163*N163,2)</f>
        <v>0</v>
      </c>
      <c r="P163" s="173">
        <v>0</v>
      </c>
      <c r="Q163" s="173">
        <f>ROUND(E163*P163,2)</f>
        <v>0</v>
      </c>
      <c r="R163" s="173"/>
      <c r="S163" s="173" t="s">
        <v>228</v>
      </c>
      <c r="T163" s="174" t="s">
        <v>168</v>
      </c>
      <c r="U163" s="160">
        <v>0.1</v>
      </c>
      <c r="V163" s="160">
        <f>ROUND(E163*U163,2)</f>
        <v>0.5</v>
      </c>
      <c r="W163" s="160"/>
      <c r="X163" s="160" t="s">
        <v>201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202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95" t="s">
        <v>406</v>
      </c>
      <c r="D164" s="182"/>
      <c r="E164" s="183">
        <v>5</v>
      </c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206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68">
        <v>55</v>
      </c>
      <c r="B165" s="169" t="s">
        <v>407</v>
      </c>
      <c r="C165" s="178" t="s">
        <v>408</v>
      </c>
      <c r="D165" s="170" t="s">
        <v>235</v>
      </c>
      <c r="E165" s="171">
        <v>3.81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73">
        <v>0</v>
      </c>
      <c r="O165" s="173">
        <f>ROUND(E165*N165,2)</f>
        <v>0</v>
      </c>
      <c r="P165" s="173">
        <v>0</v>
      </c>
      <c r="Q165" s="173">
        <f>ROUND(E165*P165,2)</f>
        <v>0</v>
      </c>
      <c r="R165" s="173"/>
      <c r="S165" s="173" t="s">
        <v>228</v>
      </c>
      <c r="T165" s="174" t="s">
        <v>168</v>
      </c>
      <c r="U165" s="160">
        <v>0.1</v>
      </c>
      <c r="V165" s="160">
        <f>ROUND(E165*U165,2)</f>
        <v>0.38</v>
      </c>
      <c r="W165" s="160"/>
      <c r="X165" s="160" t="s">
        <v>201</v>
      </c>
      <c r="Y165" s="151"/>
      <c r="Z165" s="151"/>
      <c r="AA165" s="151"/>
      <c r="AB165" s="151"/>
      <c r="AC165" s="151"/>
      <c r="AD165" s="151"/>
      <c r="AE165" s="151"/>
      <c r="AF165" s="151"/>
      <c r="AG165" s="151" t="s">
        <v>202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5" t="s">
        <v>409</v>
      </c>
      <c r="D166" s="182"/>
      <c r="E166" s="183">
        <v>1.9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206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5" t="s">
        <v>410</v>
      </c>
      <c r="D167" s="182"/>
      <c r="E167" s="183">
        <v>1.91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206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x14ac:dyDescent="0.2">
      <c r="A168" s="162" t="s">
        <v>162</v>
      </c>
      <c r="B168" s="163" t="s">
        <v>90</v>
      </c>
      <c r="C168" s="177" t="s">
        <v>91</v>
      </c>
      <c r="D168" s="164"/>
      <c r="E168" s="165"/>
      <c r="F168" s="166"/>
      <c r="G168" s="166">
        <f>SUMIF(AG169:AG184,"&lt;&gt;NOR",G169:G184)</f>
        <v>0</v>
      </c>
      <c r="H168" s="166"/>
      <c r="I168" s="166">
        <f>SUM(I169:I184)</f>
        <v>0</v>
      </c>
      <c r="J168" s="166"/>
      <c r="K168" s="166">
        <f>SUM(K169:K184)</f>
        <v>0</v>
      </c>
      <c r="L168" s="166"/>
      <c r="M168" s="166">
        <f>SUM(M169:M184)</f>
        <v>0</v>
      </c>
      <c r="N168" s="166"/>
      <c r="O168" s="166">
        <f>SUM(O169:O184)</f>
        <v>0</v>
      </c>
      <c r="P168" s="166"/>
      <c r="Q168" s="166">
        <f>SUM(Q169:Q184)</f>
        <v>0</v>
      </c>
      <c r="R168" s="166"/>
      <c r="S168" s="166"/>
      <c r="T168" s="167"/>
      <c r="U168" s="161"/>
      <c r="V168" s="161">
        <f>SUM(V169:V184)</f>
        <v>4.03</v>
      </c>
      <c r="W168" s="161"/>
      <c r="X168" s="161"/>
      <c r="AG168" t="s">
        <v>163</v>
      </c>
    </row>
    <row r="169" spans="1:60" ht="33.75" outlineLevel="1" x14ac:dyDescent="0.2">
      <c r="A169" s="188">
        <v>56</v>
      </c>
      <c r="B169" s="189" t="s">
        <v>411</v>
      </c>
      <c r="C169" s="197" t="s">
        <v>412</v>
      </c>
      <c r="D169" s="190" t="s">
        <v>220</v>
      </c>
      <c r="E169" s="191">
        <v>8</v>
      </c>
      <c r="F169" s="192"/>
      <c r="G169" s="193">
        <f>ROUND(E169*F169,2)</f>
        <v>0</v>
      </c>
      <c r="H169" s="192"/>
      <c r="I169" s="193">
        <f>ROUND(E169*H169,2)</f>
        <v>0</v>
      </c>
      <c r="J169" s="192"/>
      <c r="K169" s="193">
        <f>ROUND(E169*J169,2)</f>
        <v>0</v>
      </c>
      <c r="L169" s="193">
        <v>21</v>
      </c>
      <c r="M169" s="193">
        <f>G169*(1+L169/100)</f>
        <v>0</v>
      </c>
      <c r="N169" s="193">
        <v>0</v>
      </c>
      <c r="O169" s="193">
        <f>ROUND(E169*N169,2)</f>
        <v>0</v>
      </c>
      <c r="P169" s="193">
        <v>0</v>
      </c>
      <c r="Q169" s="193">
        <f>ROUND(E169*P169,2)</f>
        <v>0</v>
      </c>
      <c r="R169" s="193" t="s">
        <v>339</v>
      </c>
      <c r="S169" s="193" t="s">
        <v>167</v>
      </c>
      <c r="T169" s="194" t="s">
        <v>200</v>
      </c>
      <c r="U169" s="160">
        <v>0.25</v>
      </c>
      <c r="V169" s="160">
        <f>ROUND(E169*U169,2)</f>
        <v>2</v>
      </c>
      <c r="W169" s="160"/>
      <c r="X169" s="160" t="s">
        <v>201</v>
      </c>
      <c r="Y169" s="151"/>
      <c r="Z169" s="151"/>
      <c r="AA169" s="151"/>
      <c r="AB169" s="151"/>
      <c r="AC169" s="151"/>
      <c r="AD169" s="151"/>
      <c r="AE169" s="151"/>
      <c r="AF169" s="151"/>
      <c r="AG169" s="151" t="s">
        <v>202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68">
        <v>57</v>
      </c>
      <c r="B170" s="169" t="s">
        <v>413</v>
      </c>
      <c r="C170" s="178" t="s">
        <v>414</v>
      </c>
      <c r="D170" s="170" t="s">
        <v>198</v>
      </c>
      <c r="E170" s="171">
        <v>2.06</v>
      </c>
      <c r="F170" s="172"/>
      <c r="G170" s="173">
        <f>ROUND(E170*F170,2)</f>
        <v>0</v>
      </c>
      <c r="H170" s="172"/>
      <c r="I170" s="173">
        <f>ROUND(E170*H170,2)</f>
        <v>0</v>
      </c>
      <c r="J170" s="172"/>
      <c r="K170" s="173">
        <f>ROUND(E170*J170,2)</f>
        <v>0</v>
      </c>
      <c r="L170" s="173">
        <v>21</v>
      </c>
      <c r="M170" s="173">
        <f>G170*(1+L170/100)</f>
        <v>0</v>
      </c>
      <c r="N170" s="173">
        <v>0</v>
      </c>
      <c r="O170" s="173">
        <f>ROUND(E170*N170,2)</f>
        <v>0</v>
      </c>
      <c r="P170" s="173">
        <v>0</v>
      </c>
      <c r="Q170" s="173">
        <f>ROUND(E170*P170,2)</f>
        <v>0</v>
      </c>
      <c r="R170" s="173" t="s">
        <v>339</v>
      </c>
      <c r="S170" s="173" t="s">
        <v>167</v>
      </c>
      <c r="T170" s="174" t="s">
        <v>200</v>
      </c>
      <c r="U170" s="160">
        <v>0.08</v>
      </c>
      <c r="V170" s="160">
        <f>ROUND(E170*U170,2)</f>
        <v>0.16</v>
      </c>
      <c r="W170" s="160"/>
      <c r="X170" s="160" t="s">
        <v>201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202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5" t="s">
        <v>415</v>
      </c>
      <c r="D171" s="182"/>
      <c r="E171" s="183">
        <v>2.06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206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68">
        <v>58</v>
      </c>
      <c r="B172" s="169" t="s">
        <v>416</v>
      </c>
      <c r="C172" s="178" t="s">
        <v>417</v>
      </c>
      <c r="D172" s="170" t="s">
        <v>198</v>
      </c>
      <c r="E172" s="171">
        <v>2.8563999999999998</v>
      </c>
      <c r="F172" s="172"/>
      <c r="G172" s="173">
        <f>ROUND(E172*F172,2)</f>
        <v>0</v>
      </c>
      <c r="H172" s="172"/>
      <c r="I172" s="173">
        <f>ROUND(E172*H172,2)</f>
        <v>0</v>
      </c>
      <c r="J172" s="172"/>
      <c r="K172" s="173">
        <f>ROUND(E172*J172,2)</f>
        <v>0</v>
      </c>
      <c r="L172" s="173">
        <v>21</v>
      </c>
      <c r="M172" s="173">
        <f>G172*(1+L172/100)</f>
        <v>0</v>
      </c>
      <c r="N172" s="173">
        <v>1.01E-3</v>
      </c>
      <c r="O172" s="173">
        <f>ROUND(E172*N172,2)</f>
        <v>0</v>
      </c>
      <c r="P172" s="173">
        <v>0</v>
      </c>
      <c r="Q172" s="173">
        <f>ROUND(E172*P172,2)</f>
        <v>0</v>
      </c>
      <c r="R172" s="173"/>
      <c r="S172" s="173" t="s">
        <v>228</v>
      </c>
      <c r="T172" s="174" t="s">
        <v>200</v>
      </c>
      <c r="U172" s="160">
        <v>0.65100000000000002</v>
      </c>
      <c r="V172" s="160">
        <f>ROUND(E172*U172,2)</f>
        <v>1.86</v>
      </c>
      <c r="W172" s="160"/>
      <c r="X172" s="160" t="s">
        <v>201</v>
      </c>
      <c r="Y172" s="151"/>
      <c r="Z172" s="151"/>
      <c r="AA172" s="151"/>
      <c r="AB172" s="151"/>
      <c r="AC172" s="151"/>
      <c r="AD172" s="151"/>
      <c r="AE172" s="151"/>
      <c r="AF172" s="151"/>
      <c r="AG172" s="151" t="s">
        <v>202</v>
      </c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255" t="s">
        <v>418</v>
      </c>
      <c r="D173" s="256"/>
      <c r="E173" s="256"/>
      <c r="F173" s="256"/>
      <c r="G173" s="256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172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266" t="s">
        <v>419</v>
      </c>
      <c r="D174" s="267"/>
      <c r="E174" s="267"/>
      <c r="F174" s="267"/>
      <c r="G174" s="267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172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95" t="s">
        <v>420</v>
      </c>
      <c r="D175" s="182"/>
      <c r="E175" s="183">
        <v>2.8563999999999998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206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68">
        <v>59</v>
      </c>
      <c r="B176" s="169" t="s">
        <v>421</v>
      </c>
      <c r="C176" s="178" t="s">
        <v>422</v>
      </c>
      <c r="D176" s="170" t="s">
        <v>198</v>
      </c>
      <c r="E176" s="171">
        <v>1.236</v>
      </c>
      <c r="F176" s="172"/>
      <c r="G176" s="173">
        <f>ROUND(E176*F176,2)</f>
        <v>0</v>
      </c>
      <c r="H176" s="172"/>
      <c r="I176" s="173">
        <f>ROUND(E176*H176,2)</f>
        <v>0</v>
      </c>
      <c r="J176" s="172"/>
      <c r="K176" s="173">
        <f>ROUND(E176*J176,2)</f>
        <v>0</v>
      </c>
      <c r="L176" s="173">
        <v>21</v>
      </c>
      <c r="M176" s="173">
        <f>G176*(1+L176/100)</f>
        <v>0</v>
      </c>
      <c r="N176" s="173">
        <v>1.2999999999999999E-4</v>
      </c>
      <c r="O176" s="173">
        <f>ROUND(E176*N176,2)</f>
        <v>0</v>
      </c>
      <c r="P176" s="173">
        <v>0</v>
      </c>
      <c r="Q176" s="173">
        <f>ROUND(E176*P176,2)</f>
        <v>0</v>
      </c>
      <c r="R176" s="173" t="s">
        <v>423</v>
      </c>
      <c r="S176" s="173" t="s">
        <v>167</v>
      </c>
      <c r="T176" s="174" t="s">
        <v>200</v>
      </c>
      <c r="U176" s="160">
        <v>0</v>
      </c>
      <c r="V176" s="160">
        <f>ROUND(E176*U176,2)</f>
        <v>0</v>
      </c>
      <c r="W176" s="160"/>
      <c r="X176" s="160" t="s">
        <v>424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425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5" t="s">
        <v>426</v>
      </c>
      <c r="D177" s="182"/>
      <c r="E177" s="183">
        <v>1.236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206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68">
        <v>60</v>
      </c>
      <c r="B178" s="169" t="s">
        <v>427</v>
      </c>
      <c r="C178" s="178" t="s">
        <v>428</v>
      </c>
      <c r="D178" s="170" t="s">
        <v>429</v>
      </c>
      <c r="E178" s="171">
        <v>4.0079999999999998E-2</v>
      </c>
      <c r="F178" s="172"/>
      <c r="G178" s="173">
        <f>ROUND(E178*F178,2)</f>
        <v>0</v>
      </c>
      <c r="H178" s="172"/>
      <c r="I178" s="173">
        <f>ROUND(E178*H178,2)</f>
        <v>0</v>
      </c>
      <c r="J178" s="172"/>
      <c r="K178" s="173">
        <f>ROUND(E178*J178,2)</f>
        <v>0</v>
      </c>
      <c r="L178" s="173">
        <v>21</v>
      </c>
      <c r="M178" s="173">
        <f>G178*(1+L178/100)</f>
        <v>0</v>
      </c>
      <c r="N178" s="173">
        <v>0.02</v>
      </c>
      <c r="O178" s="173">
        <f>ROUND(E178*N178,2)</f>
        <v>0</v>
      </c>
      <c r="P178" s="173">
        <v>0</v>
      </c>
      <c r="Q178" s="173">
        <f>ROUND(E178*P178,2)</f>
        <v>0</v>
      </c>
      <c r="R178" s="173" t="s">
        <v>423</v>
      </c>
      <c r="S178" s="173" t="s">
        <v>167</v>
      </c>
      <c r="T178" s="174" t="s">
        <v>200</v>
      </c>
      <c r="U178" s="160">
        <v>0</v>
      </c>
      <c r="V178" s="160">
        <f>ROUND(E178*U178,2)</f>
        <v>0</v>
      </c>
      <c r="W178" s="160"/>
      <c r="X178" s="160" t="s">
        <v>424</v>
      </c>
      <c r="Y178" s="151"/>
      <c r="Z178" s="151"/>
      <c r="AA178" s="151"/>
      <c r="AB178" s="151"/>
      <c r="AC178" s="151"/>
      <c r="AD178" s="151"/>
      <c r="AE178" s="151"/>
      <c r="AF178" s="151"/>
      <c r="AG178" s="151" t="s">
        <v>425</v>
      </c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5" t="s">
        <v>430</v>
      </c>
      <c r="D179" s="182"/>
      <c r="E179" s="183">
        <v>4.0079999999999998E-2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206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68">
        <v>61</v>
      </c>
      <c r="B180" s="169" t="s">
        <v>431</v>
      </c>
      <c r="C180" s="178" t="s">
        <v>432</v>
      </c>
      <c r="D180" s="170" t="s">
        <v>382</v>
      </c>
      <c r="E180" s="171">
        <v>3.8500000000000001E-3</v>
      </c>
      <c r="F180" s="172"/>
      <c r="G180" s="173">
        <f>ROUND(E180*F180,2)</f>
        <v>0</v>
      </c>
      <c r="H180" s="172"/>
      <c r="I180" s="173">
        <f>ROUND(E180*H180,2)</f>
        <v>0</v>
      </c>
      <c r="J180" s="172"/>
      <c r="K180" s="173">
        <f>ROUND(E180*J180,2)</f>
        <v>0</v>
      </c>
      <c r="L180" s="173">
        <v>21</v>
      </c>
      <c r="M180" s="173">
        <f>G180*(1+L180/100)</f>
        <v>0</v>
      </c>
      <c r="N180" s="173">
        <v>0</v>
      </c>
      <c r="O180" s="173">
        <f>ROUND(E180*N180,2)</f>
        <v>0</v>
      </c>
      <c r="P180" s="173">
        <v>0</v>
      </c>
      <c r="Q180" s="173">
        <f>ROUND(E180*P180,2)</f>
        <v>0</v>
      </c>
      <c r="R180" s="173" t="s">
        <v>339</v>
      </c>
      <c r="S180" s="173" t="s">
        <v>167</v>
      </c>
      <c r="T180" s="174" t="s">
        <v>200</v>
      </c>
      <c r="U180" s="160">
        <v>1.831</v>
      </c>
      <c r="V180" s="160">
        <f>ROUND(E180*U180,2)</f>
        <v>0.01</v>
      </c>
      <c r="W180" s="160"/>
      <c r="X180" s="160" t="s">
        <v>383</v>
      </c>
      <c r="Y180" s="151"/>
      <c r="Z180" s="151"/>
      <c r="AA180" s="151"/>
      <c r="AB180" s="151"/>
      <c r="AC180" s="151"/>
      <c r="AD180" s="151"/>
      <c r="AE180" s="151"/>
      <c r="AF180" s="151"/>
      <c r="AG180" s="151" t="s">
        <v>384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264" t="s">
        <v>433</v>
      </c>
      <c r="D181" s="265"/>
      <c r="E181" s="265"/>
      <c r="F181" s="265"/>
      <c r="G181" s="265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204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95" t="s">
        <v>386</v>
      </c>
      <c r="D182" s="182"/>
      <c r="E182" s="183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206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95" t="s">
        <v>434</v>
      </c>
      <c r="D183" s="182"/>
      <c r="E183" s="183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206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5" t="s">
        <v>435</v>
      </c>
      <c r="D184" s="182"/>
      <c r="E184" s="183">
        <v>3.8500000000000001E-3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206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x14ac:dyDescent="0.2">
      <c r="A185" s="162" t="s">
        <v>162</v>
      </c>
      <c r="B185" s="163" t="s">
        <v>96</v>
      </c>
      <c r="C185" s="177" t="s">
        <v>97</v>
      </c>
      <c r="D185" s="164"/>
      <c r="E185" s="165"/>
      <c r="F185" s="166"/>
      <c r="G185" s="166">
        <f>SUMIF(AG186:AG200,"&lt;&gt;NOR",G186:G200)</f>
        <v>0</v>
      </c>
      <c r="H185" s="166"/>
      <c r="I185" s="166">
        <f>SUM(I186:I200)</f>
        <v>0</v>
      </c>
      <c r="J185" s="166"/>
      <c r="K185" s="166">
        <f>SUM(K186:K200)</f>
        <v>0</v>
      </c>
      <c r="L185" s="166"/>
      <c r="M185" s="166">
        <f>SUM(M186:M200)</f>
        <v>0</v>
      </c>
      <c r="N185" s="166"/>
      <c r="O185" s="166">
        <f>SUM(O186:O200)</f>
        <v>0.08</v>
      </c>
      <c r="P185" s="166"/>
      <c r="Q185" s="166">
        <f>SUM(Q186:Q200)</f>
        <v>0</v>
      </c>
      <c r="R185" s="166"/>
      <c r="S185" s="166"/>
      <c r="T185" s="167"/>
      <c r="U185" s="161"/>
      <c r="V185" s="161">
        <f>SUM(V186:V200)</f>
        <v>13.26</v>
      </c>
      <c r="W185" s="161"/>
      <c r="X185" s="161"/>
      <c r="AG185" t="s">
        <v>163</v>
      </c>
    </row>
    <row r="186" spans="1:60" ht="33.75" outlineLevel="1" x14ac:dyDescent="0.2">
      <c r="A186" s="168">
        <v>62</v>
      </c>
      <c r="B186" s="169" t="s">
        <v>436</v>
      </c>
      <c r="C186" s="178" t="s">
        <v>437</v>
      </c>
      <c r="D186" s="170" t="s">
        <v>198</v>
      </c>
      <c r="E186" s="171">
        <v>1.6533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21</v>
      </c>
      <c r="M186" s="173">
        <f>G186*(1+L186/100)</f>
        <v>0</v>
      </c>
      <c r="N186" s="173">
        <v>7.4400000000000004E-3</v>
      </c>
      <c r="O186" s="173">
        <f>ROUND(E186*N186,2)</f>
        <v>0.01</v>
      </c>
      <c r="P186" s="173">
        <v>0</v>
      </c>
      <c r="Q186" s="173">
        <f>ROUND(E186*P186,2)</f>
        <v>0</v>
      </c>
      <c r="R186" s="173" t="s">
        <v>438</v>
      </c>
      <c r="S186" s="173" t="s">
        <v>167</v>
      </c>
      <c r="T186" s="174" t="s">
        <v>200</v>
      </c>
      <c r="U186" s="160">
        <v>2.8876499999999998</v>
      </c>
      <c r="V186" s="160">
        <f>ROUND(E186*U186,2)</f>
        <v>4.7699999999999996</v>
      </c>
      <c r="W186" s="160"/>
      <c r="X186" s="160" t="s">
        <v>201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202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255" t="s">
        <v>439</v>
      </c>
      <c r="D187" s="256"/>
      <c r="E187" s="256"/>
      <c r="F187" s="256"/>
      <c r="G187" s="256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172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5" t="s">
        <v>440</v>
      </c>
      <c r="D188" s="182"/>
      <c r="E188" s="183">
        <v>0.82499999999999996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206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5" t="s">
        <v>441</v>
      </c>
      <c r="D189" s="182"/>
      <c r="E189" s="183">
        <v>0.82830000000000004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206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33.75" outlineLevel="1" x14ac:dyDescent="0.2">
      <c r="A190" s="168">
        <v>63</v>
      </c>
      <c r="B190" s="169" t="s">
        <v>442</v>
      </c>
      <c r="C190" s="178" t="s">
        <v>443</v>
      </c>
      <c r="D190" s="170" t="s">
        <v>220</v>
      </c>
      <c r="E190" s="171">
        <v>1</v>
      </c>
      <c r="F190" s="172"/>
      <c r="G190" s="173">
        <f>ROUND(E190*F190,2)</f>
        <v>0</v>
      </c>
      <c r="H190" s="172"/>
      <c r="I190" s="173">
        <f>ROUND(E190*H190,2)</f>
        <v>0</v>
      </c>
      <c r="J190" s="172"/>
      <c r="K190" s="173">
        <f>ROUND(E190*J190,2)</f>
        <v>0</v>
      </c>
      <c r="L190" s="173">
        <v>21</v>
      </c>
      <c r="M190" s="173">
        <f>G190*(1+L190/100)</f>
        <v>0</v>
      </c>
      <c r="N190" s="173">
        <v>2.4599999999999999E-3</v>
      </c>
      <c r="O190" s="173">
        <f>ROUND(E190*N190,2)</f>
        <v>0</v>
      </c>
      <c r="P190" s="173">
        <v>0</v>
      </c>
      <c r="Q190" s="173">
        <f>ROUND(E190*P190,2)</f>
        <v>0</v>
      </c>
      <c r="R190" s="173" t="s">
        <v>438</v>
      </c>
      <c r="S190" s="173" t="s">
        <v>167</v>
      </c>
      <c r="T190" s="174" t="s">
        <v>200</v>
      </c>
      <c r="U190" s="160">
        <v>0.49795</v>
      </c>
      <c r="V190" s="160">
        <f>ROUND(E190*U190,2)</f>
        <v>0.5</v>
      </c>
      <c r="W190" s="160"/>
      <c r="X190" s="160" t="s">
        <v>201</v>
      </c>
      <c r="Y190" s="151"/>
      <c r="Z190" s="151"/>
      <c r="AA190" s="151"/>
      <c r="AB190" s="151"/>
      <c r="AC190" s="151"/>
      <c r="AD190" s="151"/>
      <c r="AE190" s="151"/>
      <c r="AF190" s="151"/>
      <c r="AG190" s="151" t="s">
        <v>202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64" t="s">
        <v>439</v>
      </c>
      <c r="D191" s="265"/>
      <c r="E191" s="265"/>
      <c r="F191" s="265"/>
      <c r="G191" s="265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204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ht="33.75" outlineLevel="1" x14ac:dyDescent="0.2">
      <c r="A192" s="168">
        <v>64</v>
      </c>
      <c r="B192" s="169" t="s">
        <v>444</v>
      </c>
      <c r="C192" s="178" t="s">
        <v>445</v>
      </c>
      <c r="D192" s="170" t="s">
        <v>220</v>
      </c>
      <c r="E192" s="171">
        <v>2</v>
      </c>
      <c r="F192" s="172"/>
      <c r="G192" s="173">
        <f>ROUND(E192*F192,2)</f>
        <v>0</v>
      </c>
      <c r="H192" s="172"/>
      <c r="I192" s="173">
        <f>ROUND(E192*H192,2)</f>
        <v>0</v>
      </c>
      <c r="J192" s="172"/>
      <c r="K192" s="173">
        <f>ROUND(E192*J192,2)</f>
        <v>0</v>
      </c>
      <c r="L192" s="173">
        <v>21</v>
      </c>
      <c r="M192" s="173">
        <f>G192*(1+L192/100)</f>
        <v>0</v>
      </c>
      <c r="N192" s="173">
        <v>4.0499999999999998E-3</v>
      </c>
      <c r="O192" s="173">
        <f>ROUND(E192*N192,2)</f>
        <v>0.01</v>
      </c>
      <c r="P192" s="173">
        <v>0</v>
      </c>
      <c r="Q192" s="173">
        <f>ROUND(E192*P192,2)</f>
        <v>0</v>
      </c>
      <c r="R192" s="173" t="s">
        <v>438</v>
      </c>
      <c r="S192" s="173" t="s">
        <v>167</v>
      </c>
      <c r="T192" s="174" t="s">
        <v>200</v>
      </c>
      <c r="U192" s="160">
        <v>0.6532</v>
      </c>
      <c r="V192" s="160">
        <f>ROUND(E192*U192,2)</f>
        <v>1.31</v>
      </c>
      <c r="W192" s="160"/>
      <c r="X192" s="160" t="s">
        <v>201</v>
      </c>
      <c r="Y192" s="151"/>
      <c r="Z192" s="151"/>
      <c r="AA192" s="151"/>
      <c r="AB192" s="151"/>
      <c r="AC192" s="151"/>
      <c r="AD192" s="151"/>
      <c r="AE192" s="151"/>
      <c r="AF192" s="151"/>
      <c r="AG192" s="151" t="s">
        <v>202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264" t="s">
        <v>439</v>
      </c>
      <c r="D193" s="265"/>
      <c r="E193" s="265"/>
      <c r="F193" s="265"/>
      <c r="G193" s="265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1"/>
      <c r="Z193" s="151"/>
      <c r="AA193" s="151"/>
      <c r="AB193" s="151"/>
      <c r="AC193" s="151"/>
      <c r="AD193" s="151"/>
      <c r="AE193" s="151"/>
      <c r="AF193" s="151"/>
      <c r="AG193" s="151" t="s">
        <v>204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33.75" outlineLevel="1" x14ac:dyDescent="0.2">
      <c r="A194" s="168">
        <v>65</v>
      </c>
      <c r="B194" s="169" t="s">
        <v>446</v>
      </c>
      <c r="C194" s="178" t="s">
        <v>447</v>
      </c>
      <c r="D194" s="170" t="s">
        <v>220</v>
      </c>
      <c r="E194" s="171">
        <v>5</v>
      </c>
      <c r="F194" s="172"/>
      <c r="G194" s="173">
        <f>ROUND(E194*F194,2)</f>
        <v>0</v>
      </c>
      <c r="H194" s="172"/>
      <c r="I194" s="173">
        <f>ROUND(E194*H194,2)</f>
        <v>0</v>
      </c>
      <c r="J194" s="172"/>
      <c r="K194" s="173">
        <f>ROUND(E194*J194,2)</f>
        <v>0</v>
      </c>
      <c r="L194" s="173">
        <v>21</v>
      </c>
      <c r="M194" s="173">
        <f>G194*(1+L194/100)</f>
        <v>0</v>
      </c>
      <c r="N194" s="173">
        <v>1.112E-2</v>
      </c>
      <c r="O194" s="173">
        <f>ROUND(E194*N194,2)</f>
        <v>0.06</v>
      </c>
      <c r="P194" s="173">
        <v>0</v>
      </c>
      <c r="Q194" s="173">
        <f>ROUND(E194*P194,2)</f>
        <v>0</v>
      </c>
      <c r="R194" s="173" t="s">
        <v>438</v>
      </c>
      <c r="S194" s="173" t="s">
        <v>167</v>
      </c>
      <c r="T194" s="174" t="s">
        <v>200</v>
      </c>
      <c r="U194" s="160">
        <v>1.2597100000000001</v>
      </c>
      <c r="V194" s="160">
        <f>ROUND(E194*U194,2)</f>
        <v>6.3</v>
      </c>
      <c r="W194" s="160"/>
      <c r="X194" s="160" t="s">
        <v>201</v>
      </c>
      <c r="Y194" s="151"/>
      <c r="Z194" s="151"/>
      <c r="AA194" s="151"/>
      <c r="AB194" s="151"/>
      <c r="AC194" s="151"/>
      <c r="AD194" s="151"/>
      <c r="AE194" s="151"/>
      <c r="AF194" s="151"/>
      <c r="AG194" s="151" t="s">
        <v>202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264" t="s">
        <v>439</v>
      </c>
      <c r="D195" s="265"/>
      <c r="E195" s="265"/>
      <c r="F195" s="265"/>
      <c r="G195" s="265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204</v>
      </c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68">
        <v>66</v>
      </c>
      <c r="B196" s="169" t="s">
        <v>448</v>
      </c>
      <c r="C196" s="178" t="s">
        <v>449</v>
      </c>
      <c r="D196" s="170" t="s">
        <v>382</v>
      </c>
      <c r="E196" s="171">
        <v>7.8460000000000002E-2</v>
      </c>
      <c r="F196" s="172"/>
      <c r="G196" s="173">
        <f>ROUND(E196*F196,2)</f>
        <v>0</v>
      </c>
      <c r="H196" s="172"/>
      <c r="I196" s="173">
        <f>ROUND(E196*H196,2)</f>
        <v>0</v>
      </c>
      <c r="J196" s="172"/>
      <c r="K196" s="173">
        <f>ROUND(E196*J196,2)</f>
        <v>0</v>
      </c>
      <c r="L196" s="173">
        <v>21</v>
      </c>
      <c r="M196" s="173">
        <f>G196*(1+L196/100)</f>
        <v>0</v>
      </c>
      <c r="N196" s="173">
        <v>0</v>
      </c>
      <c r="O196" s="173">
        <f>ROUND(E196*N196,2)</f>
        <v>0</v>
      </c>
      <c r="P196" s="173">
        <v>0</v>
      </c>
      <c r="Q196" s="173">
        <f>ROUND(E196*P196,2)</f>
        <v>0</v>
      </c>
      <c r="R196" s="173" t="s">
        <v>438</v>
      </c>
      <c r="S196" s="173" t="s">
        <v>167</v>
      </c>
      <c r="T196" s="174" t="s">
        <v>200</v>
      </c>
      <c r="U196" s="160">
        <v>4.82</v>
      </c>
      <c r="V196" s="160">
        <f>ROUND(E196*U196,2)</f>
        <v>0.38</v>
      </c>
      <c r="W196" s="160"/>
      <c r="X196" s="160" t="s">
        <v>383</v>
      </c>
      <c r="Y196" s="151"/>
      <c r="Z196" s="151"/>
      <c r="AA196" s="151"/>
      <c r="AB196" s="151"/>
      <c r="AC196" s="151"/>
      <c r="AD196" s="151"/>
      <c r="AE196" s="151"/>
      <c r="AF196" s="151"/>
      <c r="AG196" s="151" t="s">
        <v>384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264" t="s">
        <v>433</v>
      </c>
      <c r="D197" s="265"/>
      <c r="E197" s="265"/>
      <c r="F197" s="265"/>
      <c r="G197" s="265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204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5" t="s">
        <v>386</v>
      </c>
      <c r="D198" s="182"/>
      <c r="E198" s="183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206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5" t="s">
        <v>450</v>
      </c>
      <c r="D199" s="182"/>
      <c r="E199" s="183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206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5" t="s">
        <v>451</v>
      </c>
      <c r="D200" s="182"/>
      <c r="E200" s="183">
        <v>7.8460000000000002E-2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206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x14ac:dyDescent="0.2">
      <c r="A201" s="162" t="s">
        <v>162</v>
      </c>
      <c r="B201" s="163" t="s">
        <v>98</v>
      </c>
      <c r="C201" s="177" t="s">
        <v>99</v>
      </c>
      <c r="D201" s="164"/>
      <c r="E201" s="165"/>
      <c r="F201" s="166"/>
      <c r="G201" s="166">
        <f>SUMIF(AG202:AG208,"&lt;&gt;NOR",G202:G208)</f>
        <v>0</v>
      </c>
      <c r="H201" s="166"/>
      <c r="I201" s="166">
        <f>SUM(I202:I208)</f>
        <v>0</v>
      </c>
      <c r="J201" s="166"/>
      <c r="K201" s="166">
        <f>SUM(K202:K208)</f>
        <v>0</v>
      </c>
      <c r="L201" s="166"/>
      <c r="M201" s="166">
        <f>SUM(M202:M208)</f>
        <v>0</v>
      </c>
      <c r="N201" s="166"/>
      <c r="O201" s="166">
        <f>SUM(O202:O208)</f>
        <v>0</v>
      </c>
      <c r="P201" s="166"/>
      <c r="Q201" s="166">
        <f>SUM(Q202:Q208)</f>
        <v>0</v>
      </c>
      <c r="R201" s="166"/>
      <c r="S201" s="166"/>
      <c r="T201" s="167"/>
      <c r="U201" s="161"/>
      <c r="V201" s="161">
        <f>SUM(V202:V208)</f>
        <v>1.45</v>
      </c>
      <c r="W201" s="161"/>
      <c r="X201" s="161"/>
      <c r="AG201" t="s">
        <v>163</v>
      </c>
    </row>
    <row r="202" spans="1:60" ht="22.5" outlineLevel="1" x14ac:dyDescent="0.2">
      <c r="A202" s="168">
        <v>67</v>
      </c>
      <c r="B202" s="169" t="s">
        <v>452</v>
      </c>
      <c r="C202" s="178" t="s">
        <v>453</v>
      </c>
      <c r="D202" s="170" t="s">
        <v>220</v>
      </c>
      <c r="E202" s="171">
        <v>1</v>
      </c>
      <c r="F202" s="172"/>
      <c r="G202" s="173">
        <f>ROUND(E202*F202,2)</f>
        <v>0</v>
      </c>
      <c r="H202" s="172"/>
      <c r="I202" s="173">
        <f>ROUND(E202*H202,2)</f>
        <v>0</v>
      </c>
      <c r="J202" s="172"/>
      <c r="K202" s="173">
        <f>ROUND(E202*J202,2)</f>
        <v>0</v>
      </c>
      <c r="L202" s="173">
        <v>21</v>
      </c>
      <c r="M202" s="173">
        <f>G202*(1+L202/100)</f>
        <v>0</v>
      </c>
      <c r="N202" s="173">
        <v>0</v>
      </c>
      <c r="O202" s="173">
        <f>ROUND(E202*N202,2)</f>
        <v>0</v>
      </c>
      <c r="P202" s="173">
        <v>0</v>
      </c>
      <c r="Q202" s="173">
        <f>ROUND(E202*P202,2)</f>
        <v>0</v>
      </c>
      <c r="R202" s="173" t="s">
        <v>454</v>
      </c>
      <c r="S202" s="173" t="s">
        <v>167</v>
      </c>
      <c r="T202" s="174" t="s">
        <v>200</v>
      </c>
      <c r="U202" s="160">
        <v>1.45</v>
      </c>
      <c r="V202" s="160">
        <f>ROUND(E202*U202,2)</f>
        <v>1.45</v>
      </c>
      <c r="W202" s="160"/>
      <c r="X202" s="160" t="s">
        <v>201</v>
      </c>
      <c r="Y202" s="151"/>
      <c r="Z202" s="151"/>
      <c r="AA202" s="151"/>
      <c r="AB202" s="151"/>
      <c r="AC202" s="151"/>
      <c r="AD202" s="151"/>
      <c r="AE202" s="151"/>
      <c r="AF202" s="151"/>
      <c r="AG202" s="151" t="s">
        <v>202</v>
      </c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5" t="s">
        <v>455</v>
      </c>
      <c r="D203" s="182"/>
      <c r="E203" s="183">
        <v>1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206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68">
        <v>68</v>
      </c>
      <c r="B204" s="169" t="s">
        <v>456</v>
      </c>
      <c r="C204" s="178" t="s">
        <v>457</v>
      </c>
      <c r="D204" s="170"/>
      <c r="E204" s="171">
        <v>0</v>
      </c>
      <c r="F204" s="172"/>
      <c r="G204" s="173">
        <f>ROUND(E204*F204,2)</f>
        <v>0</v>
      </c>
      <c r="H204" s="172"/>
      <c r="I204" s="173">
        <f>ROUND(E204*H204,2)</f>
        <v>0</v>
      </c>
      <c r="J204" s="172"/>
      <c r="K204" s="173">
        <f>ROUND(E204*J204,2)</f>
        <v>0</v>
      </c>
      <c r="L204" s="173">
        <v>21</v>
      </c>
      <c r="M204" s="173">
        <f>G204*(1+L204/100)</f>
        <v>0</v>
      </c>
      <c r="N204" s="173">
        <v>0</v>
      </c>
      <c r="O204" s="173">
        <f>ROUND(E204*N204,2)</f>
        <v>0</v>
      </c>
      <c r="P204" s="173">
        <v>0</v>
      </c>
      <c r="Q204" s="173">
        <f>ROUND(E204*P204,2)</f>
        <v>0</v>
      </c>
      <c r="R204" s="173"/>
      <c r="S204" s="173" t="s">
        <v>228</v>
      </c>
      <c r="T204" s="174" t="s">
        <v>168</v>
      </c>
      <c r="U204" s="160">
        <v>0</v>
      </c>
      <c r="V204" s="160">
        <f>ROUND(E204*U204,2)</f>
        <v>0</v>
      </c>
      <c r="W204" s="160"/>
      <c r="X204" s="160" t="s">
        <v>201</v>
      </c>
      <c r="Y204" s="151"/>
      <c r="Z204" s="151"/>
      <c r="AA204" s="151"/>
      <c r="AB204" s="151"/>
      <c r="AC204" s="151"/>
      <c r="AD204" s="151"/>
      <c r="AE204" s="151"/>
      <c r="AF204" s="151"/>
      <c r="AG204" s="151" t="s">
        <v>458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255" t="s">
        <v>459</v>
      </c>
      <c r="D205" s="256"/>
      <c r="E205" s="256"/>
      <c r="F205" s="256"/>
      <c r="G205" s="256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172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88">
        <v>69</v>
      </c>
      <c r="B206" s="189" t="s">
        <v>460</v>
      </c>
      <c r="C206" s="197" t="s">
        <v>461</v>
      </c>
      <c r="D206" s="190" t="s">
        <v>273</v>
      </c>
      <c r="E206" s="191">
        <v>1</v>
      </c>
      <c r="F206" s="192"/>
      <c r="G206" s="193">
        <f>ROUND(E206*F206,2)</f>
        <v>0</v>
      </c>
      <c r="H206" s="192"/>
      <c r="I206" s="193">
        <f>ROUND(E206*H206,2)</f>
        <v>0</v>
      </c>
      <c r="J206" s="192"/>
      <c r="K206" s="193">
        <f>ROUND(E206*J206,2)</f>
        <v>0</v>
      </c>
      <c r="L206" s="193">
        <v>21</v>
      </c>
      <c r="M206" s="193">
        <f>G206*(1+L206/100)</f>
        <v>0</v>
      </c>
      <c r="N206" s="193">
        <v>0</v>
      </c>
      <c r="O206" s="193">
        <f>ROUND(E206*N206,2)</f>
        <v>0</v>
      </c>
      <c r="P206" s="193">
        <v>0</v>
      </c>
      <c r="Q206" s="193">
        <f>ROUND(E206*P206,2)</f>
        <v>0</v>
      </c>
      <c r="R206" s="193"/>
      <c r="S206" s="193" t="s">
        <v>228</v>
      </c>
      <c r="T206" s="194" t="s">
        <v>168</v>
      </c>
      <c r="U206" s="160">
        <v>0</v>
      </c>
      <c r="V206" s="160">
        <f>ROUND(E206*U206,2)</f>
        <v>0</v>
      </c>
      <c r="W206" s="160"/>
      <c r="X206" s="160" t="s">
        <v>201</v>
      </c>
      <c r="Y206" s="151"/>
      <c r="Z206" s="151"/>
      <c r="AA206" s="151"/>
      <c r="AB206" s="151"/>
      <c r="AC206" s="151"/>
      <c r="AD206" s="151"/>
      <c r="AE206" s="151"/>
      <c r="AF206" s="151"/>
      <c r="AG206" s="151" t="s">
        <v>202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88">
        <v>70</v>
      </c>
      <c r="B207" s="189" t="s">
        <v>462</v>
      </c>
      <c r="C207" s="197" t="s">
        <v>463</v>
      </c>
      <c r="D207" s="190" t="s">
        <v>273</v>
      </c>
      <c r="E207" s="191">
        <v>1</v>
      </c>
      <c r="F207" s="192"/>
      <c r="G207" s="193">
        <f>ROUND(E207*F207,2)</f>
        <v>0</v>
      </c>
      <c r="H207" s="192"/>
      <c r="I207" s="193">
        <f>ROUND(E207*H207,2)</f>
        <v>0</v>
      </c>
      <c r="J207" s="192"/>
      <c r="K207" s="193">
        <f>ROUND(E207*J207,2)</f>
        <v>0</v>
      </c>
      <c r="L207" s="193">
        <v>21</v>
      </c>
      <c r="M207" s="193">
        <f>G207*(1+L207/100)</f>
        <v>0</v>
      </c>
      <c r="N207" s="193">
        <v>0</v>
      </c>
      <c r="O207" s="193">
        <f>ROUND(E207*N207,2)</f>
        <v>0</v>
      </c>
      <c r="P207" s="193">
        <v>0</v>
      </c>
      <c r="Q207" s="193">
        <f>ROUND(E207*P207,2)</f>
        <v>0</v>
      </c>
      <c r="R207" s="193"/>
      <c r="S207" s="193" t="s">
        <v>228</v>
      </c>
      <c r="T207" s="194" t="s">
        <v>168</v>
      </c>
      <c r="U207" s="160">
        <v>0</v>
      </c>
      <c r="V207" s="160">
        <f>ROUND(E207*U207,2)</f>
        <v>0</v>
      </c>
      <c r="W207" s="160"/>
      <c r="X207" s="160" t="s">
        <v>201</v>
      </c>
      <c r="Y207" s="151"/>
      <c r="Z207" s="151"/>
      <c r="AA207" s="151"/>
      <c r="AB207" s="151"/>
      <c r="AC207" s="151"/>
      <c r="AD207" s="151"/>
      <c r="AE207" s="151"/>
      <c r="AF207" s="151"/>
      <c r="AG207" s="151" t="s">
        <v>202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88">
        <v>71</v>
      </c>
      <c r="B208" s="189" t="s">
        <v>464</v>
      </c>
      <c r="C208" s="197" t="s">
        <v>465</v>
      </c>
      <c r="D208" s="190" t="s">
        <v>273</v>
      </c>
      <c r="E208" s="191">
        <v>1</v>
      </c>
      <c r="F208" s="192"/>
      <c r="G208" s="193">
        <f>ROUND(E208*F208,2)</f>
        <v>0</v>
      </c>
      <c r="H208" s="192"/>
      <c r="I208" s="193">
        <f>ROUND(E208*H208,2)</f>
        <v>0</v>
      </c>
      <c r="J208" s="192"/>
      <c r="K208" s="193">
        <f>ROUND(E208*J208,2)</f>
        <v>0</v>
      </c>
      <c r="L208" s="193">
        <v>21</v>
      </c>
      <c r="M208" s="193">
        <f>G208*(1+L208/100)</f>
        <v>0</v>
      </c>
      <c r="N208" s="193">
        <v>0</v>
      </c>
      <c r="O208" s="193">
        <f>ROUND(E208*N208,2)</f>
        <v>0</v>
      </c>
      <c r="P208" s="193">
        <v>0</v>
      </c>
      <c r="Q208" s="193">
        <f>ROUND(E208*P208,2)</f>
        <v>0</v>
      </c>
      <c r="R208" s="193"/>
      <c r="S208" s="193" t="s">
        <v>228</v>
      </c>
      <c r="T208" s="194" t="s">
        <v>168</v>
      </c>
      <c r="U208" s="160">
        <v>0</v>
      </c>
      <c r="V208" s="160">
        <f>ROUND(E208*U208,2)</f>
        <v>0</v>
      </c>
      <c r="W208" s="160"/>
      <c r="X208" s="160" t="s">
        <v>201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202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x14ac:dyDescent="0.2">
      <c r="A209" s="162" t="s">
        <v>162</v>
      </c>
      <c r="B209" s="163" t="s">
        <v>100</v>
      </c>
      <c r="C209" s="177" t="s">
        <v>101</v>
      </c>
      <c r="D209" s="164"/>
      <c r="E209" s="165"/>
      <c r="F209" s="166"/>
      <c r="G209" s="166">
        <f>SUMIF(AG210:AG226,"&lt;&gt;NOR",G210:G226)</f>
        <v>0</v>
      </c>
      <c r="H209" s="166"/>
      <c r="I209" s="166">
        <f>SUM(I210:I226)</f>
        <v>0</v>
      </c>
      <c r="J209" s="166"/>
      <c r="K209" s="166">
        <f>SUM(K210:K226)</f>
        <v>0</v>
      </c>
      <c r="L209" s="166"/>
      <c r="M209" s="166">
        <f>SUM(M210:M226)</f>
        <v>0</v>
      </c>
      <c r="N209" s="166"/>
      <c r="O209" s="166">
        <f>SUM(O210:O226)</f>
        <v>0.08</v>
      </c>
      <c r="P209" s="166"/>
      <c r="Q209" s="166">
        <f>SUM(Q210:Q226)</f>
        <v>0</v>
      </c>
      <c r="R209" s="166"/>
      <c r="S209" s="166"/>
      <c r="T209" s="167"/>
      <c r="U209" s="161"/>
      <c r="V209" s="161">
        <f>SUM(V210:V226)</f>
        <v>19.77</v>
      </c>
      <c r="W209" s="161"/>
      <c r="X209" s="161"/>
      <c r="AG209" t="s">
        <v>163</v>
      </c>
    </row>
    <row r="210" spans="1:60" outlineLevel="1" x14ac:dyDescent="0.2">
      <c r="A210" s="168">
        <v>72</v>
      </c>
      <c r="B210" s="169" t="s">
        <v>466</v>
      </c>
      <c r="C210" s="178" t="s">
        <v>467</v>
      </c>
      <c r="D210" s="170" t="s">
        <v>235</v>
      </c>
      <c r="E210" s="171">
        <v>4.8</v>
      </c>
      <c r="F210" s="172"/>
      <c r="G210" s="173">
        <f>ROUND(E210*F210,2)</f>
        <v>0</v>
      </c>
      <c r="H210" s="172"/>
      <c r="I210" s="173">
        <f>ROUND(E210*H210,2)</f>
        <v>0</v>
      </c>
      <c r="J210" s="172"/>
      <c r="K210" s="173">
        <f>ROUND(E210*J210,2)</f>
        <v>0</v>
      </c>
      <c r="L210" s="173">
        <v>21</v>
      </c>
      <c r="M210" s="173">
        <f>G210*(1+L210/100)</f>
        <v>0</v>
      </c>
      <c r="N210" s="173">
        <v>4.8000000000000001E-4</v>
      </c>
      <c r="O210" s="173">
        <f>ROUND(E210*N210,2)</f>
        <v>0</v>
      </c>
      <c r="P210" s="173">
        <v>0</v>
      </c>
      <c r="Q210" s="173">
        <f>ROUND(E210*P210,2)</f>
        <v>0</v>
      </c>
      <c r="R210" s="173"/>
      <c r="S210" s="173" t="s">
        <v>167</v>
      </c>
      <c r="T210" s="174" t="s">
        <v>200</v>
      </c>
      <c r="U210" s="160">
        <v>0.77</v>
      </c>
      <c r="V210" s="160">
        <f>ROUND(E210*U210,2)</f>
        <v>3.7</v>
      </c>
      <c r="W210" s="160"/>
      <c r="X210" s="160" t="s">
        <v>201</v>
      </c>
      <c r="Y210" s="151"/>
      <c r="Z210" s="151"/>
      <c r="AA210" s="151"/>
      <c r="AB210" s="151"/>
      <c r="AC210" s="151"/>
      <c r="AD210" s="151"/>
      <c r="AE210" s="151"/>
      <c r="AF210" s="151"/>
      <c r="AG210" s="151" t="s">
        <v>202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5" t="s">
        <v>468</v>
      </c>
      <c r="D211" s="182"/>
      <c r="E211" s="183">
        <v>4.8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206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68">
        <v>73</v>
      </c>
      <c r="B212" s="169" t="s">
        <v>469</v>
      </c>
      <c r="C212" s="178" t="s">
        <v>470</v>
      </c>
      <c r="D212" s="170" t="s">
        <v>471</v>
      </c>
      <c r="E212" s="171">
        <v>71.599999999999994</v>
      </c>
      <c r="F212" s="172"/>
      <c r="G212" s="173">
        <f>ROUND(E212*F212,2)</f>
        <v>0</v>
      </c>
      <c r="H212" s="172"/>
      <c r="I212" s="173">
        <f>ROUND(E212*H212,2)</f>
        <v>0</v>
      </c>
      <c r="J212" s="172"/>
      <c r="K212" s="173">
        <f>ROUND(E212*J212,2)</f>
        <v>0</v>
      </c>
      <c r="L212" s="173">
        <v>21</v>
      </c>
      <c r="M212" s="173">
        <f>G212*(1+L212/100)</f>
        <v>0</v>
      </c>
      <c r="N212" s="173">
        <v>6.0000000000000002E-5</v>
      </c>
      <c r="O212" s="173">
        <f>ROUND(E212*N212,2)</f>
        <v>0</v>
      </c>
      <c r="P212" s="173">
        <v>0</v>
      </c>
      <c r="Q212" s="173">
        <f>ROUND(E212*P212,2)</f>
        <v>0</v>
      </c>
      <c r="R212" s="173" t="s">
        <v>343</v>
      </c>
      <c r="S212" s="173" t="s">
        <v>167</v>
      </c>
      <c r="T212" s="174" t="s">
        <v>200</v>
      </c>
      <c r="U212" s="160">
        <v>0.221</v>
      </c>
      <c r="V212" s="160">
        <f>ROUND(E212*U212,2)</f>
        <v>15.82</v>
      </c>
      <c r="W212" s="160"/>
      <c r="X212" s="160" t="s">
        <v>201</v>
      </c>
      <c r="Y212" s="151"/>
      <c r="Z212" s="151"/>
      <c r="AA212" s="151"/>
      <c r="AB212" s="151"/>
      <c r="AC212" s="151"/>
      <c r="AD212" s="151"/>
      <c r="AE212" s="151"/>
      <c r="AF212" s="151"/>
      <c r="AG212" s="151" t="s">
        <v>202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195" t="s">
        <v>472</v>
      </c>
      <c r="D213" s="182"/>
      <c r="E213" s="183">
        <v>71.599999999999994</v>
      </c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206</v>
      </c>
      <c r="AH213" s="151">
        <v>0</v>
      </c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ht="22.5" outlineLevel="1" x14ac:dyDescent="0.2">
      <c r="A214" s="168">
        <v>74</v>
      </c>
      <c r="B214" s="169" t="s">
        <v>456</v>
      </c>
      <c r="C214" s="178" t="s">
        <v>457</v>
      </c>
      <c r="D214" s="170"/>
      <c r="E214" s="171">
        <v>0</v>
      </c>
      <c r="F214" s="172"/>
      <c r="G214" s="173">
        <f>ROUND(E214*F214,2)</f>
        <v>0</v>
      </c>
      <c r="H214" s="172"/>
      <c r="I214" s="173">
        <f>ROUND(E214*H214,2)</f>
        <v>0</v>
      </c>
      <c r="J214" s="172"/>
      <c r="K214" s="173">
        <f>ROUND(E214*J214,2)</f>
        <v>0</v>
      </c>
      <c r="L214" s="173">
        <v>21</v>
      </c>
      <c r="M214" s="173">
        <f>G214*(1+L214/100)</f>
        <v>0</v>
      </c>
      <c r="N214" s="173">
        <v>0</v>
      </c>
      <c r="O214" s="173">
        <f>ROUND(E214*N214,2)</f>
        <v>0</v>
      </c>
      <c r="P214" s="173">
        <v>0</v>
      </c>
      <c r="Q214" s="173">
        <f>ROUND(E214*P214,2)</f>
        <v>0</v>
      </c>
      <c r="R214" s="173"/>
      <c r="S214" s="173" t="s">
        <v>228</v>
      </c>
      <c r="T214" s="174" t="s">
        <v>168</v>
      </c>
      <c r="U214" s="160">
        <v>0</v>
      </c>
      <c r="V214" s="160">
        <f>ROUND(E214*U214,2)</f>
        <v>0</v>
      </c>
      <c r="W214" s="160"/>
      <c r="X214" s="160" t="s">
        <v>473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474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55" t="s">
        <v>459</v>
      </c>
      <c r="D215" s="256"/>
      <c r="E215" s="256"/>
      <c r="F215" s="256"/>
      <c r="G215" s="256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172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22.5" outlineLevel="1" x14ac:dyDescent="0.2">
      <c r="A216" s="188">
        <v>75</v>
      </c>
      <c r="B216" s="189" t="s">
        <v>475</v>
      </c>
      <c r="C216" s="197" t="s">
        <v>476</v>
      </c>
      <c r="D216" s="190" t="s">
        <v>279</v>
      </c>
      <c r="E216" s="191">
        <v>1</v>
      </c>
      <c r="F216" s="192"/>
      <c r="G216" s="193">
        <f>ROUND(E216*F216,2)</f>
        <v>0</v>
      </c>
      <c r="H216" s="192"/>
      <c r="I216" s="193">
        <f>ROUND(E216*H216,2)</f>
        <v>0</v>
      </c>
      <c r="J216" s="192"/>
      <c r="K216" s="193">
        <f>ROUND(E216*J216,2)</f>
        <v>0</v>
      </c>
      <c r="L216" s="193">
        <v>21</v>
      </c>
      <c r="M216" s="193">
        <f>G216*(1+L216/100)</f>
        <v>0</v>
      </c>
      <c r="N216" s="193">
        <v>0</v>
      </c>
      <c r="O216" s="193">
        <f>ROUND(E216*N216,2)</f>
        <v>0</v>
      </c>
      <c r="P216" s="193">
        <v>0</v>
      </c>
      <c r="Q216" s="193">
        <f>ROUND(E216*P216,2)</f>
        <v>0</v>
      </c>
      <c r="R216" s="193"/>
      <c r="S216" s="193" t="s">
        <v>228</v>
      </c>
      <c r="T216" s="194" t="s">
        <v>168</v>
      </c>
      <c r="U216" s="160">
        <v>0</v>
      </c>
      <c r="V216" s="160">
        <f>ROUND(E216*U216,2)</f>
        <v>0</v>
      </c>
      <c r="W216" s="160"/>
      <c r="X216" s="160" t="s">
        <v>473</v>
      </c>
      <c r="Y216" s="151"/>
      <c r="Z216" s="151"/>
      <c r="AA216" s="151"/>
      <c r="AB216" s="151"/>
      <c r="AC216" s="151"/>
      <c r="AD216" s="151"/>
      <c r="AE216" s="151"/>
      <c r="AF216" s="151"/>
      <c r="AG216" s="151" t="s">
        <v>474</v>
      </c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88">
        <v>76</v>
      </c>
      <c r="B217" s="189" t="s">
        <v>477</v>
      </c>
      <c r="C217" s="197" t="s">
        <v>478</v>
      </c>
      <c r="D217" s="190" t="s">
        <v>279</v>
      </c>
      <c r="E217" s="191">
        <v>1</v>
      </c>
      <c r="F217" s="192"/>
      <c r="G217" s="193">
        <f>ROUND(E217*F217,2)</f>
        <v>0</v>
      </c>
      <c r="H217" s="192"/>
      <c r="I217" s="193">
        <f>ROUND(E217*H217,2)</f>
        <v>0</v>
      </c>
      <c r="J217" s="192"/>
      <c r="K217" s="193">
        <f>ROUND(E217*J217,2)</f>
        <v>0</v>
      </c>
      <c r="L217" s="193">
        <v>21</v>
      </c>
      <c r="M217" s="193">
        <f>G217*(1+L217/100)</f>
        <v>0</v>
      </c>
      <c r="N217" s="193">
        <v>0</v>
      </c>
      <c r="O217" s="193">
        <f>ROUND(E217*N217,2)</f>
        <v>0</v>
      </c>
      <c r="P217" s="193">
        <v>0</v>
      </c>
      <c r="Q217" s="193">
        <f>ROUND(E217*P217,2)</f>
        <v>0</v>
      </c>
      <c r="R217" s="193"/>
      <c r="S217" s="193" t="s">
        <v>228</v>
      </c>
      <c r="T217" s="194" t="s">
        <v>168</v>
      </c>
      <c r="U217" s="160">
        <v>0</v>
      </c>
      <c r="V217" s="160">
        <f>ROUND(E217*U217,2)</f>
        <v>0</v>
      </c>
      <c r="W217" s="160"/>
      <c r="X217" s="160" t="s">
        <v>473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474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88">
        <v>77</v>
      </c>
      <c r="B218" s="189" t="s">
        <v>479</v>
      </c>
      <c r="C218" s="197" t="s">
        <v>480</v>
      </c>
      <c r="D218" s="190" t="s">
        <v>279</v>
      </c>
      <c r="E218" s="191">
        <v>1</v>
      </c>
      <c r="F218" s="192"/>
      <c r="G218" s="193">
        <f>ROUND(E218*F218,2)</f>
        <v>0</v>
      </c>
      <c r="H218" s="192"/>
      <c r="I218" s="193">
        <f>ROUND(E218*H218,2)</f>
        <v>0</v>
      </c>
      <c r="J218" s="192"/>
      <c r="K218" s="193">
        <f>ROUND(E218*J218,2)</f>
        <v>0</v>
      </c>
      <c r="L218" s="193">
        <v>21</v>
      </c>
      <c r="M218" s="193">
        <f>G218*(1+L218/100)</f>
        <v>0</v>
      </c>
      <c r="N218" s="193">
        <v>0</v>
      </c>
      <c r="O218" s="193">
        <f>ROUND(E218*N218,2)</f>
        <v>0</v>
      </c>
      <c r="P218" s="193">
        <v>0</v>
      </c>
      <c r="Q218" s="193">
        <f>ROUND(E218*P218,2)</f>
        <v>0</v>
      </c>
      <c r="R218" s="193"/>
      <c r="S218" s="193" t="s">
        <v>228</v>
      </c>
      <c r="T218" s="194" t="s">
        <v>168</v>
      </c>
      <c r="U218" s="160">
        <v>0</v>
      </c>
      <c r="V218" s="160">
        <f>ROUND(E218*U218,2)</f>
        <v>0</v>
      </c>
      <c r="W218" s="160"/>
      <c r="X218" s="160" t="s">
        <v>473</v>
      </c>
      <c r="Y218" s="151"/>
      <c r="Z218" s="151"/>
      <c r="AA218" s="151"/>
      <c r="AB218" s="151"/>
      <c r="AC218" s="151"/>
      <c r="AD218" s="151"/>
      <c r="AE218" s="151"/>
      <c r="AF218" s="151"/>
      <c r="AG218" s="151" t="s">
        <v>474</v>
      </c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88">
        <v>78</v>
      </c>
      <c r="B219" s="189" t="s">
        <v>481</v>
      </c>
      <c r="C219" s="197" t="s">
        <v>482</v>
      </c>
      <c r="D219" s="190" t="s">
        <v>273</v>
      </c>
      <c r="E219" s="191">
        <v>1</v>
      </c>
      <c r="F219" s="192"/>
      <c r="G219" s="193">
        <f>ROUND(E219*F219,2)</f>
        <v>0</v>
      </c>
      <c r="H219" s="192"/>
      <c r="I219" s="193">
        <f>ROUND(E219*H219,2)</f>
        <v>0</v>
      </c>
      <c r="J219" s="192"/>
      <c r="K219" s="193">
        <f>ROUND(E219*J219,2)</f>
        <v>0</v>
      </c>
      <c r="L219" s="193">
        <v>21</v>
      </c>
      <c r="M219" s="193">
        <f>G219*(1+L219/100)</f>
        <v>0</v>
      </c>
      <c r="N219" s="193">
        <v>0</v>
      </c>
      <c r="O219" s="193">
        <f>ROUND(E219*N219,2)</f>
        <v>0</v>
      </c>
      <c r="P219" s="193">
        <v>0</v>
      </c>
      <c r="Q219" s="193">
        <f>ROUND(E219*P219,2)</f>
        <v>0</v>
      </c>
      <c r="R219" s="193"/>
      <c r="S219" s="193" t="s">
        <v>228</v>
      </c>
      <c r="T219" s="194" t="s">
        <v>168</v>
      </c>
      <c r="U219" s="160">
        <v>0</v>
      </c>
      <c r="V219" s="160">
        <f>ROUND(E219*U219,2)</f>
        <v>0</v>
      </c>
      <c r="W219" s="160"/>
      <c r="X219" s="160" t="s">
        <v>473</v>
      </c>
      <c r="Y219" s="151"/>
      <c r="Z219" s="151"/>
      <c r="AA219" s="151"/>
      <c r="AB219" s="151"/>
      <c r="AC219" s="151"/>
      <c r="AD219" s="151"/>
      <c r="AE219" s="151"/>
      <c r="AF219" s="151"/>
      <c r="AG219" s="151" t="s">
        <v>474</v>
      </c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68">
        <v>79</v>
      </c>
      <c r="B220" s="169" t="s">
        <v>483</v>
      </c>
      <c r="C220" s="178" t="s">
        <v>484</v>
      </c>
      <c r="D220" s="170" t="s">
        <v>382</v>
      </c>
      <c r="E220" s="171">
        <v>7.7329999999999996E-2</v>
      </c>
      <c r="F220" s="172"/>
      <c r="G220" s="173">
        <f>ROUND(E220*F220,2)</f>
        <v>0</v>
      </c>
      <c r="H220" s="172"/>
      <c r="I220" s="173">
        <f>ROUND(E220*H220,2)</f>
        <v>0</v>
      </c>
      <c r="J220" s="172"/>
      <c r="K220" s="173">
        <f>ROUND(E220*J220,2)</f>
        <v>0</v>
      </c>
      <c r="L220" s="173">
        <v>21</v>
      </c>
      <c r="M220" s="173">
        <f>G220*(1+L220/100)</f>
        <v>0</v>
      </c>
      <c r="N220" s="173">
        <v>1</v>
      </c>
      <c r="O220" s="173">
        <f>ROUND(E220*N220,2)</f>
        <v>0.08</v>
      </c>
      <c r="P220" s="173">
        <v>0</v>
      </c>
      <c r="Q220" s="173">
        <f>ROUND(E220*P220,2)</f>
        <v>0</v>
      </c>
      <c r="R220" s="173" t="s">
        <v>423</v>
      </c>
      <c r="S220" s="173" t="s">
        <v>167</v>
      </c>
      <c r="T220" s="174" t="s">
        <v>168</v>
      </c>
      <c r="U220" s="160">
        <v>0</v>
      </c>
      <c r="V220" s="160">
        <f>ROUND(E220*U220,2)</f>
        <v>0</v>
      </c>
      <c r="W220" s="160"/>
      <c r="X220" s="160" t="s">
        <v>424</v>
      </c>
      <c r="Y220" s="151"/>
      <c r="Z220" s="151"/>
      <c r="AA220" s="151"/>
      <c r="AB220" s="151"/>
      <c r="AC220" s="151"/>
      <c r="AD220" s="151"/>
      <c r="AE220" s="151"/>
      <c r="AF220" s="151"/>
      <c r="AG220" s="151" t="s">
        <v>425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95" t="s">
        <v>485</v>
      </c>
      <c r="D221" s="182"/>
      <c r="E221" s="183">
        <v>7.7329999999999996E-2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206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68">
        <v>80</v>
      </c>
      <c r="B222" s="169" t="s">
        <v>486</v>
      </c>
      <c r="C222" s="178" t="s">
        <v>487</v>
      </c>
      <c r="D222" s="170" t="s">
        <v>382</v>
      </c>
      <c r="E222" s="171">
        <v>8.3930000000000005E-2</v>
      </c>
      <c r="F222" s="172"/>
      <c r="G222" s="173">
        <f>ROUND(E222*F222,2)</f>
        <v>0</v>
      </c>
      <c r="H222" s="172"/>
      <c r="I222" s="173">
        <f>ROUND(E222*H222,2)</f>
        <v>0</v>
      </c>
      <c r="J222" s="172"/>
      <c r="K222" s="173">
        <f>ROUND(E222*J222,2)</f>
        <v>0</v>
      </c>
      <c r="L222" s="173">
        <v>21</v>
      </c>
      <c r="M222" s="173">
        <f>G222*(1+L222/100)</f>
        <v>0</v>
      </c>
      <c r="N222" s="173">
        <v>0</v>
      </c>
      <c r="O222" s="173">
        <f>ROUND(E222*N222,2)</f>
        <v>0</v>
      </c>
      <c r="P222" s="173">
        <v>0</v>
      </c>
      <c r="Q222" s="173">
        <f>ROUND(E222*P222,2)</f>
        <v>0</v>
      </c>
      <c r="R222" s="173" t="s">
        <v>343</v>
      </c>
      <c r="S222" s="173" t="s">
        <v>167</v>
      </c>
      <c r="T222" s="174" t="s">
        <v>200</v>
      </c>
      <c r="U222" s="160">
        <v>3.0059999999999998</v>
      </c>
      <c r="V222" s="160">
        <f>ROUND(E222*U222,2)</f>
        <v>0.25</v>
      </c>
      <c r="W222" s="160"/>
      <c r="X222" s="160" t="s">
        <v>383</v>
      </c>
      <c r="Y222" s="151"/>
      <c r="Z222" s="151"/>
      <c r="AA222" s="151"/>
      <c r="AB222" s="151"/>
      <c r="AC222" s="151"/>
      <c r="AD222" s="151"/>
      <c r="AE222" s="151"/>
      <c r="AF222" s="151"/>
      <c r="AG222" s="151" t="s">
        <v>384</v>
      </c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264" t="s">
        <v>433</v>
      </c>
      <c r="D223" s="265"/>
      <c r="E223" s="265"/>
      <c r="F223" s="265"/>
      <c r="G223" s="265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1"/>
      <c r="Z223" s="151"/>
      <c r="AA223" s="151"/>
      <c r="AB223" s="151"/>
      <c r="AC223" s="151"/>
      <c r="AD223" s="151"/>
      <c r="AE223" s="151"/>
      <c r="AF223" s="151"/>
      <c r="AG223" s="151" t="s">
        <v>204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5" t="s">
        <v>386</v>
      </c>
      <c r="D224" s="182"/>
      <c r="E224" s="183"/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206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5" t="s">
        <v>488</v>
      </c>
      <c r="D225" s="182"/>
      <c r="E225" s="183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206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95" t="s">
        <v>489</v>
      </c>
      <c r="D226" s="182"/>
      <c r="E226" s="183">
        <v>8.3930000000000005E-2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206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x14ac:dyDescent="0.2">
      <c r="A227" s="162" t="s">
        <v>162</v>
      </c>
      <c r="B227" s="163" t="s">
        <v>102</v>
      </c>
      <c r="C227" s="177" t="s">
        <v>103</v>
      </c>
      <c r="D227" s="164"/>
      <c r="E227" s="165"/>
      <c r="F227" s="166"/>
      <c r="G227" s="166">
        <f>SUMIF(AG228:AG242,"&lt;&gt;NOR",G228:G242)</f>
        <v>0</v>
      </c>
      <c r="H227" s="166"/>
      <c r="I227" s="166">
        <f>SUM(I228:I242)</f>
        <v>0</v>
      </c>
      <c r="J227" s="166"/>
      <c r="K227" s="166">
        <f>SUM(K228:K242)</f>
        <v>0</v>
      </c>
      <c r="L227" s="166"/>
      <c r="M227" s="166">
        <f>SUM(M228:M242)</f>
        <v>0</v>
      </c>
      <c r="N227" s="166"/>
      <c r="O227" s="166">
        <f>SUM(O228:O242)</f>
        <v>0.69000000000000006</v>
      </c>
      <c r="P227" s="166"/>
      <c r="Q227" s="166">
        <f>SUM(Q228:Q242)</f>
        <v>0</v>
      </c>
      <c r="R227" s="166"/>
      <c r="S227" s="166"/>
      <c r="T227" s="167"/>
      <c r="U227" s="161"/>
      <c r="V227" s="161">
        <f>SUM(V228:V242)</f>
        <v>37.799999999999997</v>
      </c>
      <c r="W227" s="161"/>
      <c r="X227" s="161"/>
      <c r="AG227" t="s">
        <v>163</v>
      </c>
    </row>
    <row r="228" spans="1:60" outlineLevel="1" x14ac:dyDescent="0.2">
      <c r="A228" s="168">
        <v>81</v>
      </c>
      <c r="B228" s="169" t="s">
        <v>490</v>
      </c>
      <c r="C228" s="178" t="s">
        <v>491</v>
      </c>
      <c r="D228" s="170" t="s">
        <v>198</v>
      </c>
      <c r="E228" s="171">
        <v>90</v>
      </c>
      <c r="F228" s="172"/>
      <c r="G228" s="173">
        <f>ROUND(E228*F228,2)</f>
        <v>0</v>
      </c>
      <c r="H228" s="172"/>
      <c r="I228" s="173">
        <f>ROUND(E228*H228,2)</f>
        <v>0</v>
      </c>
      <c r="J228" s="172"/>
      <c r="K228" s="173">
        <f>ROUND(E228*J228,2)</f>
        <v>0</v>
      </c>
      <c r="L228" s="173">
        <v>21</v>
      </c>
      <c r="M228" s="173">
        <f>G228*(1+L228/100)</f>
        <v>0</v>
      </c>
      <c r="N228" s="173">
        <v>4.1000000000000003E-3</v>
      </c>
      <c r="O228" s="173">
        <f>ROUND(E228*N228,2)</f>
        <v>0.37</v>
      </c>
      <c r="P228" s="173">
        <v>0</v>
      </c>
      <c r="Q228" s="173">
        <f>ROUND(E228*P228,2)</f>
        <v>0</v>
      </c>
      <c r="R228" s="173"/>
      <c r="S228" s="173" t="s">
        <v>228</v>
      </c>
      <c r="T228" s="174" t="s">
        <v>168</v>
      </c>
      <c r="U228" s="160">
        <v>0.42</v>
      </c>
      <c r="V228" s="160">
        <f>ROUND(E228*U228,2)</f>
        <v>37.799999999999997</v>
      </c>
      <c r="W228" s="160"/>
      <c r="X228" s="160" t="s">
        <v>201</v>
      </c>
      <c r="Y228" s="151"/>
      <c r="Z228" s="151"/>
      <c r="AA228" s="151"/>
      <c r="AB228" s="151"/>
      <c r="AC228" s="151"/>
      <c r="AD228" s="151"/>
      <c r="AE228" s="151"/>
      <c r="AF228" s="151"/>
      <c r="AG228" s="151" t="s">
        <v>202</v>
      </c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8"/>
      <c r="B229" s="159"/>
      <c r="C229" s="195" t="s">
        <v>355</v>
      </c>
      <c r="D229" s="182"/>
      <c r="E229" s="183">
        <v>90</v>
      </c>
      <c r="F229" s="160"/>
      <c r="G229" s="160"/>
      <c r="H229" s="160"/>
      <c r="I229" s="160"/>
      <c r="J229" s="160"/>
      <c r="K229" s="160"/>
      <c r="L229" s="160"/>
      <c r="M229" s="160"/>
      <c r="N229" s="160"/>
      <c r="O229" s="160"/>
      <c r="P229" s="160"/>
      <c r="Q229" s="160"/>
      <c r="R229" s="160"/>
      <c r="S229" s="160"/>
      <c r="T229" s="160"/>
      <c r="U229" s="160"/>
      <c r="V229" s="160"/>
      <c r="W229" s="160"/>
      <c r="X229" s="160"/>
      <c r="Y229" s="151"/>
      <c r="Z229" s="151"/>
      <c r="AA229" s="151"/>
      <c r="AB229" s="151"/>
      <c r="AC229" s="151"/>
      <c r="AD229" s="151"/>
      <c r="AE229" s="151"/>
      <c r="AF229" s="151"/>
      <c r="AG229" s="151" t="s">
        <v>206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ht="22.5" outlineLevel="1" x14ac:dyDescent="0.2">
      <c r="A230" s="168">
        <v>82</v>
      </c>
      <c r="B230" s="169" t="s">
        <v>492</v>
      </c>
      <c r="C230" s="178" t="s">
        <v>493</v>
      </c>
      <c r="D230" s="170" t="s">
        <v>198</v>
      </c>
      <c r="E230" s="171">
        <v>40.241379999999999</v>
      </c>
      <c r="F230" s="172"/>
      <c r="G230" s="173">
        <f>ROUND(E230*F230,2)</f>
        <v>0</v>
      </c>
      <c r="H230" s="172"/>
      <c r="I230" s="173">
        <f>ROUND(E230*H230,2)</f>
        <v>0</v>
      </c>
      <c r="J230" s="172"/>
      <c r="K230" s="173">
        <f>ROUND(E230*J230,2)</f>
        <v>0</v>
      </c>
      <c r="L230" s="173">
        <v>21</v>
      </c>
      <c r="M230" s="173">
        <f>G230*(1+L230/100)</f>
        <v>0</v>
      </c>
      <c r="N230" s="173">
        <v>7.0000000000000001E-3</v>
      </c>
      <c r="O230" s="173">
        <f>ROUND(E230*N230,2)</f>
        <v>0.28000000000000003</v>
      </c>
      <c r="P230" s="173">
        <v>0</v>
      </c>
      <c r="Q230" s="173">
        <f>ROUND(E230*P230,2)</f>
        <v>0</v>
      </c>
      <c r="R230" s="173"/>
      <c r="S230" s="173" t="s">
        <v>228</v>
      </c>
      <c r="T230" s="174" t="s">
        <v>168</v>
      </c>
      <c r="U230" s="160">
        <v>0</v>
      </c>
      <c r="V230" s="160">
        <f>ROUND(E230*U230,2)</f>
        <v>0</v>
      </c>
      <c r="W230" s="160"/>
      <c r="X230" s="160" t="s">
        <v>473</v>
      </c>
      <c r="Y230" s="151"/>
      <c r="Z230" s="151"/>
      <c r="AA230" s="151"/>
      <c r="AB230" s="151"/>
      <c r="AC230" s="151"/>
      <c r="AD230" s="151"/>
      <c r="AE230" s="151"/>
      <c r="AF230" s="151"/>
      <c r="AG230" s="151" t="s">
        <v>474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255" t="s">
        <v>494</v>
      </c>
      <c r="D231" s="256"/>
      <c r="E231" s="256"/>
      <c r="F231" s="256"/>
      <c r="G231" s="256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172</v>
      </c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266" t="s">
        <v>495</v>
      </c>
      <c r="D232" s="267"/>
      <c r="E232" s="267"/>
      <c r="F232" s="267"/>
      <c r="G232" s="267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172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266" t="s">
        <v>496</v>
      </c>
      <c r="D233" s="267"/>
      <c r="E233" s="267"/>
      <c r="F233" s="267"/>
      <c r="G233" s="267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172</v>
      </c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266" t="s">
        <v>497</v>
      </c>
      <c r="D234" s="267"/>
      <c r="E234" s="267"/>
      <c r="F234" s="267"/>
      <c r="G234" s="267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172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266" t="s">
        <v>604</v>
      </c>
      <c r="D235" s="267"/>
      <c r="E235" s="267"/>
      <c r="F235" s="267"/>
      <c r="G235" s="267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172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266" t="s">
        <v>605</v>
      </c>
      <c r="D236" s="267"/>
      <c r="E236" s="267"/>
      <c r="F236" s="267"/>
      <c r="G236" s="267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172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266" t="s">
        <v>498</v>
      </c>
      <c r="D237" s="267"/>
      <c r="E237" s="267"/>
      <c r="F237" s="267"/>
      <c r="G237" s="267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172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266" t="s">
        <v>499</v>
      </c>
      <c r="D238" s="267"/>
      <c r="E238" s="267"/>
      <c r="F238" s="267"/>
      <c r="G238" s="267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172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266" t="s">
        <v>500</v>
      </c>
      <c r="D239" s="267"/>
      <c r="E239" s="267"/>
      <c r="F239" s="267"/>
      <c r="G239" s="267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172</v>
      </c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5" t="s">
        <v>250</v>
      </c>
      <c r="D240" s="182"/>
      <c r="E240" s="183">
        <v>40.241379999999999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206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ht="22.5" outlineLevel="1" x14ac:dyDescent="0.2">
      <c r="A241" s="168">
        <v>83</v>
      </c>
      <c r="B241" s="169" t="s">
        <v>501</v>
      </c>
      <c r="C241" s="178" t="s">
        <v>502</v>
      </c>
      <c r="D241" s="170" t="s">
        <v>198</v>
      </c>
      <c r="E241" s="171">
        <v>9</v>
      </c>
      <c r="F241" s="172"/>
      <c r="G241" s="173">
        <f>ROUND(E241*F241,2)</f>
        <v>0</v>
      </c>
      <c r="H241" s="172"/>
      <c r="I241" s="173">
        <f>ROUND(E241*H241,2)</f>
        <v>0</v>
      </c>
      <c r="J241" s="172"/>
      <c r="K241" s="173">
        <f>ROUND(E241*J241,2)</f>
        <v>0</v>
      </c>
      <c r="L241" s="173">
        <v>21</v>
      </c>
      <c r="M241" s="173">
        <f>G241*(1+L241/100)</f>
        <v>0</v>
      </c>
      <c r="N241" s="173">
        <v>3.8999999999999998E-3</v>
      </c>
      <c r="O241" s="173">
        <f>ROUND(E241*N241,2)</f>
        <v>0.04</v>
      </c>
      <c r="P241" s="173">
        <v>0</v>
      </c>
      <c r="Q241" s="173">
        <f>ROUND(E241*P241,2)</f>
        <v>0</v>
      </c>
      <c r="R241" s="173" t="s">
        <v>423</v>
      </c>
      <c r="S241" s="173" t="s">
        <v>167</v>
      </c>
      <c r="T241" s="174" t="s">
        <v>200</v>
      </c>
      <c r="U241" s="160">
        <v>0</v>
      </c>
      <c r="V241" s="160">
        <f>ROUND(E241*U241,2)</f>
        <v>0</v>
      </c>
      <c r="W241" s="160"/>
      <c r="X241" s="160" t="s">
        <v>424</v>
      </c>
      <c r="Y241" s="151"/>
      <c r="Z241" s="151"/>
      <c r="AA241" s="151"/>
      <c r="AB241" s="151"/>
      <c r="AC241" s="151"/>
      <c r="AD241" s="151"/>
      <c r="AE241" s="151"/>
      <c r="AF241" s="151"/>
      <c r="AG241" s="151" t="s">
        <v>425</v>
      </c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8"/>
      <c r="B242" s="159"/>
      <c r="C242" s="195" t="s">
        <v>503</v>
      </c>
      <c r="D242" s="182"/>
      <c r="E242" s="183">
        <v>9</v>
      </c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1"/>
      <c r="Z242" s="151"/>
      <c r="AA242" s="151"/>
      <c r="AB242" s="151"/>
      <c r="AC242" s="151"/>
      <c r="AD242" s="151"/>
      <c r="AE242" s="151"/>
      <c r="AF242" s="151"/>
      <c r="AG242" s="151" t="s">
        <v>206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x14ac:dyDescent="0.2">
      <c r="A243" s="162" t="s">
        <v>162</v>
      </c>
      <c r="B243" s="163" t="s">
        <v>104</v>
      </c>
      <c r="C243" s="177" t="s">
        <v>105</v>
      </c>
      <c r="D243" s="164"/>
      <c r="E243" s="165"/>
      <c r="F243" s="166"/>
      <c r="G243" s="166">
        <f>SUMIF(AG244:AG252,"&lt;&gt;NOR",G244:G252)</f>
        <v>0</v>
      </c>
      <c r="H243" s="166"/>
      <c r="I243" s="166">
        <f>SUM(I244:I252)</f>
        <v>0</v>
      </c>
      <c r="J243" s="166"/>
      <c r="K243" s="166">
        <f>SUM(K244:K252)</f>
        <v>0</v>
      </c>
      <c r="L243" s="166"/>
      <c r="M243" s="166">
        <f>SUM(M244:M252)</f>
        <v>0</v>
      </c>
      <c r="N243" s="166"/>
      <c r="O243" s="166">
        <f>SUM(O244:O252)</f>
        <v>0.5</v>
      </c>
      <c r="P243" s="166"/>
      <c r="Q243" s="166">
        <f>SUM(Q244:Q252)</f>
        <v>0</v>
      </c>
      <c r="R243" s="166"/>
      <c r="S243" s="166"/>
      <c r="T243" s="167"/>
      <c r="U243" s="161"/>
      <c r="V243" s="161">
        <f>SUM(V244:V252)</f>
        <v>22.39</v>
      </c>
      <c r="W243" s="161"/>
      <c r="X243" s="161"/>
      <c r="AG243" t="s">
        <v>163</v>
      </c>
    </row>
    <row r="244" spans="1:60" outlineLevel="1" x14ac:dyDescent="0.2">
      <c r="A244" s="188">
        <v>84</v>
      </c>
      <c r="B244" s="189" t="s">
        <v>504</v>
      </c>
      <c r="C244" s="197" t="s">
        <v>505</v>
      </c>
      <c r="D244" s="190" t="s">
        <v>198</v>
      </c>
      <c r="E244" s="191">
        <v>21.33</v>
      </c>
      <c r="F244" s="192"/>
      <c r="G244" s="193">
        <f>ROUND(E244*F244,2)</f>
        <v>0</v>
      </c>
      <c r="H244" s="192"/>
      <c r="I244" s="193">
        <f>ROUND(E244*H244,2)</f>
        <v>0</v>
      </c>
      <c r="J244" s="192"/>
      <c r="K244" s="193">
        <f>ROUND(E244*J244,2)</f>
        <v>0</v>
      </c>
      <c r="L244" s="193">
        <v>21</v>
      </c>
      <c r="M244" s="193">
        <f>G244*(1+L244/100)</f>
        <v>0</v>
      </c>
      <c r="N244" s="193">
        <v>1.1E-4</v>
      </c>
      <c r="O244" s="193">
        <f>ROUND(E244*N244,2)</f>
        <v>0</v>
      </c>
      <c r="P244" s="193">
        <v>0</v>
      </c>
      <c r="Q244" s="193">
        <f>ROUND(E244*P244,2)</f>
        <v>0</v>
      </c>
      <c r="R244" s="193" t="s">
        <v>506</v>
      </c>
      <c r="S244" s="193" t="s">
        <v>167</v>
      </c>
      <c r="T244" s="194" t="s">
        <v>200</v>
      </c>
      <c r="U244" s="160">
        <v>0.05</v>
      </c>
      <c r="V244" s="160">
        <f>ROUND(E244*U244,2)</f>
        <v>1.07</v>
      </c>
      <c r="W244" s="160"/>
      <c r="X244" s="160" t="s">
        <v>201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202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ht="22.5" outlineLevel="1" x14ac:dyDescent="0.2">
      <c r="A245" s="188">
        <v>85</v>
      </c>
      <c r="B245" s="189" t="s">
        <v>507</v>
      </c>
      <c r="C245" s="197" t="s">
        <v>508</v>
      </c>
      <c r="D245" s="190" t="s">
        <v>198</v>
      </c>
      <c r="E245" s="191">
        <v>21.33</v>
      </c>
      <c r="F245" s="192"/>
      <c r="G245" s="193">
        <f>ROUND(E245*F245,2)</f>
        <v>0</v>
      </c>
      <c r="H245" s="192"/>
      <c r="I245" s="193">
        <f>ROUND(E245*H245,2)</f>
        <v>0</v>
      </c>
      <c r="J245" s="192"/>
      <c r="K245" s="193">
        <f>ROUND(E245*J245,2)</f>
        <v>0</v>
      </c>
      <c r="L245" s="193">
        <v>21</v>
      </c>
      <c r="M245" s="193">
        <f>G245*(1+L245/100)</f>
        <v>0</v>
      </c>
      <c r="N245" s="193">
        <v>3.0500000000000002E-3</v>
      </c>
      <c r="O245" s="193">
        <f>ROUND(E245*N245,2)</f>
        <v>7.0000000000000007E-2</v>
      </c>
      <c r="P245" s="193">
        <v>0</v>
      </c>
      <c r="Q245" s="193">
        <f>ROUND(E245*P245,2)</f>
        <v>0</v>
      </c>
      <c r="R245" s="193" t="s">
        <v>506</v>
      </c>
      <c r="S245" s="193" t="s">
        <v>167</v>
      </c>
      <c r="T245" s="194" t="s">
        <v>200</v>
      </c>
      <c r="U245" s="160">
        <v>0.97</v>
      </c>
      <c r="V245" s="160">
        <f>ROUND(E245*U245,2)</f>
        <v>20.69</v>
      </c>
      <c r="W245" s="160"/>
      <c r="X245" s="160" t="s">
        <v>201</v>
      </c>
      <c r="Y245" s="151"/>
      <c r="Z245" s="151"/>
      <c r="AA245" s="151"/>
      <c r="AB245" s="151"/>
      <c r="AC245" s="151"/>
      <c r="AD245" s="151"/>
      <c r="AE245" s="151"/>
      <c r="AF245" s="151"/>
      <c r="AG245" s="151" t="s">
        <v>202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2.5" outlineLevel="1" x14ac:dyDescent="0.2">
      <c r="A246" s="168">
        <v>86</v>
      </c>
      <c r="B246" s="169" t="s">
        <v>509</v>
      </c>
      <c r="C246" s="178" t="s">
        <v>510</v>
      </c>
      <c r="D246" s="170" t="s">
        <v>198</v>
      </c>
      <c r="E246" s="171">
        <v>22.3965</v>
      </c>
      <c r="F246" s="172"/>
      <c r="G246" s="173">
        <f>ROUND(E246*F246,2)</f>
        <v>0</v>
      </c>
      <c r="H246" s="172"/>
      <c r="I246" s="173">
        <f>ROUND(E246*H246,2)</f>
        <v>0</v>
      </c>
      <c r="J246" s="172"/>
      <c r="K246" s="173">
        <f>ROUND(E246*J246,2)</f>
        <v>0</v>
      </c>
      <c r="L246" s="173">
        <v>21</v>
      </c>
      <c r="M246" s="173">
        <f>G246*(1+L246/100)</f>
        <v>0</v>
      </c>
      <c r="N246" s="173">
        <v>1.9199999999999998E-2</v>
      </c>
      <c r="O246" s="173">
        <f>ROUND(E246*N246,2)</f>
        <v>0.43</v>
      </c>
      <c r="P246" s="173">
        <v>0</v>
      </c>
      <c r="Q246" s="173">
        <f>ROUND(E246*P246,2)</f>
        <v>0</v>
      </c>
      <c r="R246" s="173" t="s">
        <v>423</v>
      </c>
      <c r="S246" s="173" t="s">
        <v>167</v>
      </c>
      <c r="T246" s="174" t="s">
        <v>200</v>
      </c>
      <c r="U246" s="160">
        <v>0</v>
      </c>
      <c r="V246" s="160">
        <f>ROUND(E246*U246,2)</f>
        <v>0</v>
      </c>
      <c r="W246" s="160"/>
      <c r="X246" s="160" t="s">
        <v>424</v>
      </c>
      <c r="Y246" s="151"/>
      <c r="Z246" s="151"/>
      <c r="AA246" s="151"/>
      <c r="AB246" s="151"/>
      <c r="AC246" s="151"/>
      <c r="AD246" s="151"/>
      <c r="AE246" s="151"/>
      <c r="AF246" s="151"/>
      <c r="AG246" s="151" t="s">
        <v>425</v>
      </c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5" t="s">
        <v>511</v>
      </c>
      <c r="D247" s="182"/>
      <c r="E247" s="183">
        <v>22.3965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1"/>
      <c r="Z247" s="151"/>
      <c r="AA247" s="151"/>
      <c r="AB247" s="151"/>
      <c r="AC247" s="151"/>
      <c r="AD247" s="151"/>
      <c r="AE247" s="151"/>
      <c r="AF247" s="151"/>
      <c r="AG247" s="151" t="s">
        <v>206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68">
        <v>87</v>
      </c>
      <c r="B248" s="169" t="s">
        <v>512</v>
      </c>
      <c r="C248" s="178" t="s">
        <v>513</v>
      </c>
      <c r="D248" s="170" t="s">
        <v>382</v>
      </c>
      <c r="E248" s="171">
        <v>0.49741999999999997</v>
      </c>
      <c r="F248" s="172"/>
      <c r="G248" s="173">
        <f>ROUND(E248*F248,2)</f>
        <v>0</v>
      </c>
      <c r="H248" s="172"/>
      <c r="I248" s="173">
        <f>ROUND(E248*H248,2)</f>
        <v>0</v>
      </c>
      <c r="J248" s="172"/>
      <c r="K248" s="173">
        <f>ROUND(E248*J248,2)</f>
        <v>0</v>
      </c>
      <c r="L248" s="173">
        <v>21</v>
      </c>
      <c r="M248" s="173">
        <f>G248*(1+L248/100)</f>
        <v>0</v>
      </c>
      <c r="N248" s="173">
        <v>0</v>
      </c>
      <c r="O248" s="173">
        <f>ROUND(E248*N248,2)</f>
        <v>0</v>
      </c>
      <c r="P248" s="173">
        <v>0</v>
      </c>
      <c r="Q248" s="173">
        <f>ROUND(E248*P248,2)</f>
        <v>0</v>
      </c>
      <c r="R248" s="173" t="s">
        <v>506</v>
      </c>
      <c r="S248" s="173" t="s">
        <v>167</v>
      </c>
      <c r="T248" s="174" t="s">
        <v>200</v>
      </c>
      <c r="U248" s="160">
        <v>1.2649999999999999</v>
      </c>
      <c r="V248" s="160">
        <f>ROUND(E248*U248,2)</f>
        <v>0.63</v>
      </c>
      <c r="W248" s="160"/>
      <c r="X248" s="160" t="s">
        <v>383</v>
      </c>
      <c r="Y248" s="151"/>
      <c r="Z248" s="151"/>
      <c r="AA248" s="151"/>
      <c r="AB248" s="151"/>
      <c r="AC248" s="151"/>
      <c r="AD248" s="151"/>
      <c r="AE248" s="151"/>
      <c r="AF248" s="151"/>
      <c r="AG248" s="151" t="s">
        <v>384</v>
      </c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264" t="s">
        <v>433</v>
      </c>
      <c r="D249" s="265"/>
      <c r="E249" s="265"/>
      <c r="F249" s="265"/>
      <c r="G249" s="265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204</v>
      </c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5" t="s">
        <v>386</v>
      </c>
      <c r="D250" s="182"/>
      <c r="E250" s="183"/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206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5" t="s">
        <v>514</v>
      </c>
      <c r="D251" s="182"/>
      <c r="E251" s="183"/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206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95" t="s">
        <v>515</v>
      </c>
      <c r="D252" s="182"/>
      <c r="E252" s="183">
        <v>0.49741999999999997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1"/>
      <c r="Z252" s="151"/>
      <c r="AA252" s="151"/>
      <c r="AB252" s="151"/>
      <c r="AC252" s="151"/>
      <c r="AD252" s="151"/>
      <c r="AE252" s="151"/>
      <c r="AF252" s="151"/>
      <c r="AG252" s="151" t="s">
        <v>206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x14ac:dyDescent="0.2">
      <c r="A253" s="162" t="s">
        <v>162</v>
      </c>
      <c r="B253" s="163" t="s">
        <v>106</v>
      </c>
      <c r="C253" s="177" t="s">
        <v>107</v>
      </c>
      <c r="D253" s="164"/>
      <c r="E253" s="165"/>
      <c r="F253" s="166"/>
      <c r="G253" s="166">
        <f>SUMIF(AG254:AG272,"&lt;&gt;NOR",G254:G272)</f>
        <v>0</v>
      </c>
      <c r="H253" s="166"/>
      <c r="I253" s="166">
        <f>SUM(I254:I272)</f>
        <v>0</v>
      </c>
      <c r="J253" s="166"/>
      <c r="K253" s="166">
        <f>SUM(K254:K272)</f>
        <v>0</v>
      </c>
      <c r="L253" s="166"/>
      <c r="M253" s="166">
        <f>SUM(M254:M272)</f>
        <v>0</v>
      </c>
      <c r="N253" s="166"/>
      <c r="O253" s="166">
        <f>SUM(O254:O272)</f>
        <v>0.08</v>
      </c>
      <c r="P253" s="166"/>
      <c r="Q253" s="166">
        <f>SUM(Q254:Q272)</f>
        <v>0</v>
      </c>
      <c r="R253" s="166"/>
      <c r="S253" s="166"/>
      <c r="T253" s="167"/>
      <c r="U253" s="161"/>
      <c r="V253" s="161">
        <f>SUM(V254:V272)</f>
        <v>10.870000000000001</v>
      </c>
      <c r="W253" s="161"/>
      <c r="X253" s="161"/>
      <c r="AG253" t="s">
        <v>163</v>
      </c>
    </row>
    <row r="254" spans="1:60" ht="33.75" outlineLevel="1" x14ac:dyDescent="0.2">
      <c r="A254" s="168">
        <v>88</v>
      </c>
      <c r="B254" s="169" t="s">
        <v>516</v>
      </c>
      <c r="C254" s="178" t="s">
        <v>517</v>
      </c>
      <c r="D254" s="170" t="s">
        <v>235</v>
      </c>
      <c r="E254" s="171">
        <v>2.5</v>
      </c>
      <c r="F254" s="172"/>
      <c r="G254" s="173">
        <f>ROUND(E254*F254,2)</f>
        <v>0</v>
      </c>
      <c r="H254" s="172"/>
      <c r="I254" s="173">
        <f>ROUND(E254*H254,2)</f>
        <v>0</v>
      </c>
      <c r="J254" s="172"/>
      <c r="K254" s="173">
        <f>ROUND(E254*J254,2)</f>
        <v>0</v>
      </c>
      <c r="L254" s="173">
        <v>21</v>
      </c>
      <c r="M254" s="173">
        <f>G254*(1+L254/100)</f>
        <v>0</v>
      </c>
      <c r="N254" s="173">
        <v>2.1000000000000001E-4</v>
      </c>
      <c r="O254" s="173">
        <f>ROUND(E254*N254,2)</f>
        <v>0</v>
      </c>
      <c r="P254" s="173">
        <v>0</v>
      </c>
      <c r="Q254" s="173">
        <f>ROUND(E254*P254,2)</f>
        <v>0</v>
      </c>
      <c r="R254" s="173" t="s">
        <v>360</v>
      </c>
      <c r="S254" s="173" t="s">
        <v>167</v>
      </c>
      <c r="T254" s="174" t="s">
        <v>200</v>
      </c>
      <c r="U254" s="160">
        <v>0.28000000000000003</v>
      </c>
      <c r="V254" s="160">
        <f>ROUND(E254*U254,2)</f>
        <v>0.7</v>
      </c>
      <c r="W254" s="160"/>
      <c r="X254" s="160" t="s">
        <v>201</v>
      </c>
      <c r="Y254" s="151"/>
      <c r="Z254" s="151"/>
      <c r="AA254" s="151"/>
      <c r="AB254" s="151"/>
      <c r="AC254" s="151"/>
      <c r="AD254" s="151"/>
      <c r="AE254" s="151"/>
      <c r="AF254" s="151"/>
      <c r="AG254" s="151" t="s">
        <v>202</v>
      </c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5" t="s">
        <v>518</v>
      </c>
      <c r="D255" s="182"/>
      <c r="E255" s="183">
        <v>2.5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51"/>
      <c r="Z255" s="151"/>
      <c r="AA255" s="151"/>
      <c r="AB255" s="151"/>
      <c r="AC255" s="151"/>
      <c r="AD255" s="151"/>
      <c r="AE255" s="151"/>
      <c r="AF255" s="151"/>
      <c r="AG255" s="151" t="s">
        <v>206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22.5" outlineLevel="1" x14ac:dyDescent="0.2">
      <c r="A256" s="168">
        <v>89</v>
      </c>
      <c r="B256" s="169" t="s">
        <v>519</v>
      </c>
      <c r="C256" s="178" t="s">
        <v>520</v>
      </c>
      <c r="D256" s="170" t="s">
        <v>235</v>
      </c>
      <c r="E256" s="171">
        <v>17.399999999999999</v>
      </c>
      <c r="F256" s="172"/>
      <c r="G256" s="173">
        <f>ROUND(E256*F256,2)</f>
        <v>0</v>
      </c>
      <c r="H256" s="172"/>
      <c r="I256" s="173">
        <f>ROUND(E256*H256,2)</f>
        <v>0</v>
      </c>
      <c r="J256" s="172"/>
      <c r="K256" s="173">
        <f>ROUND(E256*J256,2)</f>
        <v>0</v>
      </c>
      <c r="L256" s="173">
        <v>21</v>
      </c>
      <c r="M256" s="173">
        <f>G256*(1+L256/100)</f>
        <v>0</v>
      </c>
      <c r="N256" s="173">
        <v>2.2000000000000001E-4</v>
      </c>
      <c r="O256" s="173">
        <f>ROUND(E256*N256,2)</f>
        <v>0</v>
      </c>
      <c r="P256" s="173">
        <v>0</v>
      </c>
      <c r="Q256" s="173">
        <f>ROUND(E256*P256,2)</f>
        <v>0</v>
      </c>
      <c r="R256" s="173" t="s">
        <v>360</v>
      </c>
      <c r="S256" s="173" t="s">
        <v>167</v>
      </c>
      <c r="T256" s="174" t="s">
        <v>200</v>
      </c>
      <c r="U256" s="160">
        <v>0.23</v>
      </c>
      <c r="V256" s="160">
        <f>ROUND(E256*U256,2)</f>
        <v>4</v>
      </c>
      <c r="W256" s="160"/>
      <c r="X256" s="160" t="s">
        <v>201</v>
      </c>
      <c r="Y256" s="151"/>
      <c r="Z256" s="151"/>
      <c r="AA256" s="151"/>
      <c r="AB256" s="151"/>
      <c r="AC256" s="151"/>
      <c r="AD256" s="151"/>
      <c r="AE256" s="151"/>
      <c r="AF256" s="151"/>
      <c r="AG256" s="151" t="s">
        <v>202</v>
      </c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8"/>
      <c r="B257" s="159"/>
      <c r="C257" s="255" t="s">
        <v>521</v>
      </c>
      <c r="D257" s="256"/>
      <c r="E257" s="256"/>
      <c r="F257" s="256"/>
      <c r="G257" s="256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172</v>
      </c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8"/>
      <c r="B258" s="159"/>
      <c r="C258" s="195" t="s">
        <v>522</v>
      </c>
      <c r="D258" s="182"/>
      <c r="E258" s="183">
        <v>15.4</v>
      </c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1"/>
      <c r="Z258" s="151"/>
      <c r="AA258" s="151"/>
      <c r="AB258" s="151"/>
      <c r="AC258" s="151"/>
      <c r="AD258" s="151"/>
      <c r="AE258" s="151"/>
      <c r="AF258" s="151"/>
      <c r="AG258" s="151" t="s">
        <v>206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5" t="s">
        <v>523</v>
      </c>
      <c r="D259" s="182"/>
      <c r="E259" s="183">
        <v>2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1"/>
      <c r="Z259" s="151"/>
      <c r="AA259" s="151"/>
      <c r="AB259" s="151"/>
      <c r="AC259" s="151"/>
      <c r="AD259" s="151"/>
      <c r="AE259" s="151"/>
      <c r="AF259" s="151"/>
      <c r="AG259" s="151" t="s">
        <v>206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68">
        <v>90</v>
      </c>
      <c r="B260" s="169" t="s">
        <v>524</v>
      </c>
      <c r="C260" s="178" t="s">
        <v>525</v>
      </c>
      <c r="D260" s="170" t="s">
        <v>198</v>
      </c>
      <c r="E260" s="171">
        <v>16.010000000000002</v>
      </c>
      <c r="F260" s="172"/>
      <c r="G260" s="173">
        <f>ROUND(E260*F260,2)</f>
        <v>0</v>
      </c>
      <c r="H260" s="172"/>
      <c r="I260" s="173">
        <f>ROUND(E260*H260,2)</f>
        <v>0</v>
      </c>
      <c r="J260" s="172"/>
      <c r="K260" s="173">
        <f>ROUND(E260*J260,2)</f>
        <v>0</v>
      </c>
      <c r="L260" s="173">
        <v>21</v>
      </c>
      <c r="M260" s="173">
        <f>G260*(1+L260/100)</f>
        <v>0</v>
      </c>
      <c r="N260" s="173">
        <v>4.0000000000000002E-4</v>
      </c>
      <c r="O260" s="173">
        <f>ROUND(E260*N260,2)</f>
        <v>0.01</v>
      </c>
      <c r="P260" s="173">
        <v>0</v>
      </c>
      <c r="Q260" s="173">
        <f>ROUND(E260*P260,2)</f>
        <v>0</v>
      </c>
      <c r="R260" s="173"/>
      <c r="S260" s="173" t="s">
        <v>228</v>
      </c>
      <c r="T260" s="174" t="s">
        <v>229</v>
      </c>
      <c r="U260" s="160">
        <v>0.38</v>
      </c>
      <c r="V260" s="160">
        <f>ROUND(E260*U260,2)</f>
        <v>6.08</v>
      </c>
      <c r="W260" s="160"/>
      <c r="X260" s="160" t="s">
        <v>201</v>
      </c>
      <c r="Y260" s="151"/>
      <c r="Z260" s="151"/>
      <c r="AA260" s="151"/>
      <c r="AB260" s="151"/>
      <c r="AC260" s="151"/>
      <c r="AD260" s="151"/>
      <c r="AE260" s="151"/>
      <c r="AF260" s="151"/>
      <c r="AG260" s="151" t="s">
        <v>202</v>
      </c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5" t="s">
        <v>526</v>
      </c>
      <c r="D261" s="182"/>
      <c r="E261" s="183">
        <v>16.010000000000002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206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68">
        <v>91</v>
      </c>
      <c r="B262" s="169" t="s">
        <v>527</v>
      </c>
      <c r="C262" s="178" t="s">
        <v>528</v>
      </c>
      <c r="D262" s="170" t="s">
        <v>235</v>
      </c>
      <c r="E262" s="171">
        <v>18.27</v>
      </c>
      <c r="F262" s="172"/>
      <c r="G262" s="173">
        <f>ROUND(E262*F262,2)</f>
        <v>0</v>
      </c>
      <c r="H262" s="172"/>
      <c r="I262" s="173">
        <f>ROUND(E262*H262,2)</f>
        <v>0</v>
      </c>
      <c r="J262" s="172"/>
      <c r="K262" s="173">
        <f>ROUND(E262*J262,2)</f>
        <v>0</v>
      </c>
      <c r="L262" s="173">
        <v>21</v>
      </c>
      <c r="M262" s="173">
        <f>G262*(1+L262/100)</f>
        <v>0</v>
      </c>
      <c r="N262" s="173">
        <v>6.0000000000000002E-5</v>
      </c>
      <c r="O262" s="173">
        <f>ROUND(E262*N262,2)</f>
        <v>0</v>
      </c>
      <c r="P262" s="173">
        <v>0</v>
      </c>
      <c r="Q262" s="173">
        <f>ROUND(E262*P262,2)</f>
        <v>0</v>
      </c>
      <c r="R262" s="173" t="s">
        <v>423</v>
      </c>
      <c r="S262" s="173" t="s">
        <v>167</v>
      </c>
      <c r="T262" s="174" t="s">
        <v>200</v>
      </c>
      <c r="U262" s="160">
        <v>0</v>
      </c>
      <c r="V262" s="160">
        <f>ROUND(E262*U262,2)</f>
        <v>0</v>
      </c>
      <c r="W262" s="160"/>
      <c r="X262" s="160" t="s">
        <v>424</v>
      </c>
      <c r="Y262" s="151"/>
      <c r="Z262" s="151"/>
      <c r="AA262" s="151"/>
      <c r="AB262" s="151"/>
      <c r="AC262" s="151"/>
      <c r="AD262" s="151"/>
      <c r="AE262" s="151"/>
      <c r="AF262" s="151"/>
      <c r="AG262" s="151" t="s">
        <v>425</v>
      </c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5" t="s">
        <v>529</v>
      </c>
      <c r="D263" s="182"/>
      <c r="E263" s="183">
        <v>16.170000000000002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206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8"/>
      <c r="B264" s="159"/>
      <c r="C264" s="195" t="s">
        <v>530</v>
      </c>
      <c r="D264" s="182"/>
      <c r="E264" s="183">
        <v>2.1</v>
      </c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51"/>
      <c r="Z264" s="151"/>
      <c r="AA264" s="151"/>
      <c r="AB264" s="151"/>
      <c r="AC264" s="151"/>
      <c r="AD264" s="151"/>
      <c r="AE264" s="151"/>
      <c r="AF264" s="151"/>
      <c r="AG264" s="151" t="s">
        <v>206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68">
        <v>92</v>
      </c>
      <c r="B265" s="169" t="s">
        <v>531</v>
      </c>
      <c r="C265" s="178" t="s">
        <v>532</v>
      </c>
      <c r="D265" s="170" t="s">
        <v>198</v>
      </c>
      <c r="E265" s="171">
        <v>20.464500000000001</v>
      </c>
      <c r="F265" s="172"/>
      <c r="G265" s="173">
        <f>ROUND(E265*F265,2)</f>
        <v>0</v>
      </c>
      <c r="H265" s="172"/>
      <c r="I265" s="173">
        <f>ROUND(E265*H265,2)</f>
        <v>0</v>
      </c>
      <c r="J265" s="172"/>
      <c r="K265" s="173">
        <f>ROUND(E265*J265,2)</f>
        <v>0</v>
      </c>
      <c r="L265" s="173">
        <v>21</v>
      </c>
      <c r="M265" s="173">
        <f>G265*(1+L265/100)</f>
        <v>0</v>
      </c>
      <c r="N265" s="173">
        <v>3.3999999999999998E-3</v>
      </c>
      <c r="O265" s="173">
        <f>ROUND(E265*N265,2)</f>
        <v>7.0000000000000007E-2</v>
      </c>
      <c r="P265" s="173">
        <v>0</v>
      </c>
      <c r="Q265" s="173">
        <f>ROUND(E265*P265,2)</f>
        <v>0</v>
      </c>
      <c r="R265" s="173"/>
      <c r="S265" s="173" t="s">
        <v>228</v>
      </c>
      <c r="T265" s="174" t="s">
        <v>200</v>
      </c>
      <c r="U265" s="160">
        <v>0</v>
      </c>
      <c r="V265" s="160">
        <f>ROUND(E265*U265,2)</f>
        <v>0</v>
      </c>
      <c r="W265" s="160"/>
      <c r="X265" s="160" t="s">
        <v>424</v>
      </c>
      <c r="Y265" s="151"/>
      <c r="Z265" s="151"/>
      <c r="AA265" s="151"/>
      <c r="AB265" s="151"/>
      <c r="AC265" s="151"/>
      <c r="AD265" s="151"/>
      <c r="AE265" s="151"/>
      <c r="AF265" s="151"/>
      <c r="AG265" s="151" t="s">
        <v>425</v>
      </c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5" t="s">
        <v>533</v>
      </c>
      <c r="D266" s="182"/>
      <c r="E266" s="183">
        <v>16.810500000000001</v>
      </c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1"/>
      <c r="Z266" s="151"/>
      <c r="AA266" s="151"/>
      <c r="AB266" s="151"/>
      <c r="AC266" s="151"/>
      <c r="AD266" s="151"/>
      <c r="AE266" s="151"/>
      <c r="AF266" s="151"/>
      <c r="AG266" s="151" t="s">
        <v>206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5" t="s">
        <v>534</v>
      </c>
      <c r="D267" s="182"/>
      <c r="E267" s="183">
        <v>3.6539999999999999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206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68">
        <v>93</v>
      </c>
      <c r="B268" s="169" t="s">
        <v>535</v>
      </c>
      <c r="C268" s="178" t="s">
        <v>536</v>
      </c>
      <c r="D268" s="170" t="s">
        <v>382</v>
      </c>
      <c r="E268" s="171">
        <v>8.1430000000000002E-2</v>
      </c>
      <c r="F268" s="172"/>
      <c r="G268" s="173">
        <f>ROUND(E268*F268,2)</f>
        <v>0</v>
      </c>
      <c r="H268" s="172"/>
      <c r="I268" s="173">
        <f>ROUND(E268*H268,2)</f>
        <v>0</v>
      </c>
      <c r="J268" s="172"/>
      <c r="K268" s="173">
        <f>ROUND(E268*J268,2)</f>
        <v>0</v>
      </c>
      <c r="L268" s="173">
        <v>21</v>
      </c>
      <c r="M268" s="173">
        <f>G268*(1+L268/100)</f>
        <v>0</v>
      </c>
      <c r="N268" s="173">
        <v>0</v>
      </c>
      <c r="O268" s="173">
        <f>ROUND(E268*N268,2)</f>
        <v>0</v>
      </c>
      <c r="P268" s="173">
        <v>0</v>
      </c>
      <c r="Q268" s="173">
        <f>ROUND(E268*P268,2)</f>
        <v>0</v>
      </c>
      <c r="R268" s="173" t="s">
        <v>360</v>
      </c>
      <c r="S268" s="173" t="s">
        <v>167</v>
      </c>
      <c r="T268" s="174" t="s">
        <v>200</v>
      </c>
      <c r="U268" s="160">
        <v>1.1020000000000001</v>
      </c>
      <c r="V268" s="160">
        <f>ROUND(E268*U268,2)</f>
        <v>0.09</v>
      </c>
      <c r="W268" s="160"/>
      <c r="X268" s="160" t="s">
        <v>383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384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264" t="s">
        <v>537</v>
      </c>
      <c r="D269" s="265"/>
      <c r="E269" s="265"/>
      <c r="F269" s="265"/>
      <c r="G269" s="265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204</v>
      </c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95" t="s">
        <v>386</v>
      </c>
      <c r="D270" s="182"/>
      <c r="E270" s="183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1"/>
      <c r="Z270" s="151"/>
      <c r="AA270" s="151"/>
      <c r="AB270" s="151"/>
      <c r="AC270" s="151"/>
      <c r="AD270" s="151"/>
      <c r="AE270" s="151"/>
      <c r="AF270" s="151"/>
      <c r="AG270" s="151" t="s">
        <v>206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8"/>
      <c r="B271" s="159"/>
      <c r="C271" s="195" t="s">
        <v>538</v>
      </c>
      <c r="D271" s="182"/>
      <c r="E271" s="183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1"/>
      <c r="Z271" s="151"/>
      <c r="AA271" s="151"/>
      <c r="AB271" s="151"/>
      <c r="AC271" s="151"/>
      <c r="AD271" s="151"/>
      <c r="AE271" s="151"/>
      <c r="AF271" s="151"/>
      <c r="AG271" s="151" t="s">
        <v>206</v>
      </c>
      <c r="AH271" s="151">
        <v>0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8"/>
      <c r="B272" s="159"/>
      <c r="C272" s="195" t="s">
        <v>539</v>
      </c>
      <c r="D272" s="182"/>
      <c r="E272" s="183">
        <v>8.1430000000000002E-2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1"/>
      <c r="Z272" s="151"/>
      <c r="AA272" s="151"/>
      <c r="AB272" s="151"/>
      <c r="AC272" s="151"/>
      <c r="AD272" s="151"/>
      <c r="AE272" s="151"/>
      <c r="AF272" s="151"/>
      <c r="AG272" s="151" t="s">
        <v>206</v>
      </c>
      <c r="AH272" s="151">
        <v>0</v>
      </c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x14ac:dyDescent="0.2">
      <c r="A273" s="162" t="s">
        <v>162</v>
      </c>
      <c r="B273" s="163" t="s">
        <v>108</v>
      </c>
      <c r="C273" s="177" t="s">
        <v>109</v>
      </c>
      <c r="D273" s="164"/>
      <c r="E273" s="165"/>
      <c r="F273" s="166"/>
      <c r="G273" s="166">
        <f>SUMIF(AG274:AG282,"&lt;&gt;NOR",G274:G282)</f>
        <v>0</v>
      </c>
      <c r="H273" s="166"/>
      <c r="I273" s="166">
        <f>SUM(I274:I282)</f>
        <v>0</v>
      </c>
      <c r="J273" s="166"/>
      <c r="K273" s="166">
        <f>SUM(K274:K282)</f>
        <v>0</v>
      </c>
      <c r="L273" s="166"/>
      <c r="M273" s="166">
        <f>SUM(M274:M282)</f>
        <v>0</v>
      </c>
      <c r="N273" s="166"/>
      <c r="O273" s="166">
        <f>SUM(O274:O282)</f>
        <v>0.12</v>
      </c>
      <c r="P273" s="166"/>
      <c r="Q273" s="166">
        <f>SUM(Q274:Q282)</f>
        <v>0</v>
      </c>
      <c r="R273" s="166"/>
      <c r="S273" s="166"/>
      <c r="T273" s="167"/>
      <c r="U273" s="161"/>
      <c r="V273" s="161">
        <f>SUM(V274:V282)</f>
        <v>15.28</v>
      </c>
      <c r="W273" s="161"/>
      <c r="X273" s="161"/>
      <c r="AG273" t="s">
        <v>163</v>
      </c>
    </row>
    <row r="274" spans="1:60" ht="22.5" outlineLevel="1" x14ac:dyDescent="0.2">
      <c r="A274" s="168">
        <v>94</v>
      </c>
      <c r="B274" s="169" t="s">
        <v>540</v>
      </c>
      <c r="C274" s="178" t="s">
        <v>541</v>
      </c>
      <c r="D274" s="170" t="s">
        <v>198</v>
      </c>
      <c r="E274" s="171">
        <v>37.340000000000003</v>
      </c>
      <c r="F274" s="172"/>
      <c r="G274" s="173">
        <f>ROUND(E274*F274,2)</f>
        <v>0</v>
      </c>
      <c r="H274" s="172"/>
      <c r="I274" s="173">
        <f>ROUND(E274*H274,2)</f>
        <v>0</v>
      </c>
      <c r="J274" s="172"/>
      <c r="K274" s="173">
        <f>ROUND(E274*J274,2)</f>
        <v>0</v>
      </c>
      <c r="L274" s="173">
        <v>21</v>
      </c>
      <c r="M274" s="173">
        <f>G274*(1+L274/100)</f>
        <v>0</v>
      </c>
      <c r="N274" s="173">
        <v>2.0000000000000001E-4</v>
      </c>
      <c r="O274" s="173">
        <f>ROUND(E274*N274,2)</f>
        <v>0.01</v>
      </c>
      <c r="P274" s="173">
        <v>0</v>
      </c>
      <c r="Q274" s="173">
        <f>ROUND(E274*P274,2)</f>
        <v>0</v>
      </c>
      <c r="R274" s="173" t="s">
        <v>542</v>
      </c>
      <c r="S274" s="173" t="s">
        <v>167</v>
      </c>
      <c r="T274" s="174" t="s">
        <v>200</v>
      </c>
      <c r="U274" s="160">
        <v>8.5000000000000006E-2</v>
      </c>
      <c r="V274" s="160">
        <f>ROUND(E274*U274,2)</f>
        <v>3.17</v>
      </c>
      <c r="W274" s="160"/>
      <c r="X274" s="160" t="s">
        <v>201</v>
      </c>
      <c r="Y274" s="151"/>
      <c r="Z274" s="151"/>
      <c r="AA274" s="151"/>
      <c r="AB274" s="151"/>
      <c r="AC274" s="151"/>
      <c r="AD274" s="151"/>
      <c r="AE274" s="151"/>
      <c r="AF274" s="151"/>
      <c r="AG274" s="151" t="s">
        <v>202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8"/>
      <c r="B275" s="159"/>
      <c r="C275" s="195" t="s">
        <v>543</v>
      </c>
      <c r="D275" s="182"/>
      <c r="E275" s="183">
        <v>37.340000000000003</v>
      </c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51"/>
      <c r="Z275" s="151"/>
      <c r="AA275" s="151"/>
      <c r="AB275" s="151"/>
      <c r="AC275" s="151"/>
      <c r="AD275" s="151"/>
      <c r="AE275" s="151"/>
      <c r="AF275" s="151"/>
      <c r="AG275" s="151" t="s">
        <v>206</v>
      </c>
      <c r="AH275" s="151">
        <v>0</v>
      </c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ht="22.5" outlineLevel="1" x14ac:dyDescent="0.2">
      <c r="A276" s="168">
        <v>95</v>
      </c>
      <c r="B276" s="169" t="s">
        <v>544</v>
      </c>
      <c r="C276" s="178" t="s">
        <v>545</v>
      </c>
      <c r="D276" s="170" t="s">
        <v>198</v>
      </c>
      <c r="E276" s="171">
        <v>37.340000000000003</v>
      </c>
      <c r="F276" s="172"/>
      <c r="G276" s="173">
        <f>ROUND(E276*F276,2)</f>
        <v>0</v>
      </c>
      <c r="H276" s="172"/>
      <c r="I276" s="173">
        <f>ROUND(E276*H276,2)</f>
        <v>0</v>
      </c>
      <c r="J276" s="172"/>
      <c r="K276" s="173">
        <f>ROUND(E276*J276,2)</f>
        <v>0</v>
      </c>
      <c r="L276" s="173">
        <v>21</v>
      </c>
      <c r="M276" s="173">
        <f>G276*(1+L276/100)</f>
        <v>0</v>
      </c>
      <c r="N276" s="173">
        <v>3.0000000000000001E-3</v>
      </c>
      <c r="O276" s="173">
        <f>ROUND(E276*N276,2)</f>
        <v>0.11</v>
      </c>
      <c r="P276" s="173">
        <v>0</v>
      </c>
      <c r="Q276" s="173">
        <f>ROUND(E276*P276,2)</f>
        <v>0</v>
      </c>
      <c r="R276" s="173" t="s">
        <v>542</v>
      </c>
      <c r="S276" s="173" t="s">
        <v>167</v>
      </c>
      <c r="T276" s="174" t="s">
        <v>200</v>
      </c>
      <c r="U276" s="160">
        <v>0.32</v>
      </c>
      <c r="V276" s="160">
        <f>ROUND(E276*U276,2)</f>
        <v>11.95</v>
      </c>
      <c r="W276" s="160"/>
      <c r="X276" s="160" t="s">
        <v>201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202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8"/>
      <c r="B277" s="159"/>
      <c r="C277" s="195" t="s">
        <v>543</v>
      </c>
      <c r="D277" s="182"/>
      <c r="E277" s="183">
        <v>37.340000000000003</v>
      </c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51"/>
      <c r="Z277" s="151"/>
      <c r="AA277" s="151"/>
      <c r="AB277" s="151"/>
      <c r="AC277" s="151"/>
      <c r="AD277" s="151"/>
      <c r="AE277" s="151"/>
      <c r="AF277" s="151"/>
      <c r="AG277" s="151" t="s">
        <v>206</v>
      </c>
      <c r="AH277" s="151">
        <v>0</v>
      </c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68">
        <v>96</v>
      </c>
      <c r="B278" s="169" t="s">
        <v>546</v>
      </c>
      <c r="C278" s="178" t="s">
        <v>547</v>
      </c>
      <c r="D278" s="170" t="s">
        <v>382</v>
      </c>
      <c r="E278" s="171">
        <v>0.11949</v>
      </c>
      <c r="F278" s="172"/>
      <c r="G278" s="173">
        <f>ROUND(E278*F278,2)</f>
        <v>0</v>
      </c>
      <c r="H278" s="172"/>
      <c r="I278" s="173">
        <f>ROUND(E278*H278,2)</f>
        <v>0</v>
      </c>
      <c r="J278" s="172"/>
      <c r="K278" s="173">
        <f>ROUND(E278*J278,2)</f>
        <v>0</v>
      </c>
      <c r="L278" s="173">
        <v>21</v>
      </c>
      <c r="M278" s="173">
        <f>G278*(1+L278/100)</f>
        <v>0</v>
      </c>
      <c r="N278" s="173">
        <v>0</v>
      </c>
      <c r="O278" s="173">
        <f>ROUND(E278*N278,2)</f>
        <v>0</v>
      </c>
      <c r="P278" s="173">
        <v>0</v>
      </c>
      <c r="Q278" s="173">
        <f>ROUND(E278*P278,2)</f>
        <v>0</v>
      </c>
      <c r="R278" s="173" t="s">
        <v>542</v>
      </c>
      <c r="S278" s="173" t="s">
        <v>167</v>
      </c>
      <c r="T278" s="174" t="s">
        <v>200</v>
      </c>
      <c r="U278" s="160">
        <v>1.321</v>
      </c>
      <c r="V278" s="160">
        <f>ROUND(E278*U278,2)</f>
        <v>0.16</v>
      </c>
      <c r="W278" s="160"/>
      <c r="X278" s="160" t="s">
        <v>383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384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8"/>
      <c r="B279" s="159"/>
      <c r="C279" s="264" t="s">
        <v>433</v>
      </c>
      <c r="D279" s="265"/>
      <c r="E279" s="265"/>
      <c r="F279" s="265"/>
      <c r="G279" s="265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51"/>
      <c r="Z279" s="151"/>
      <c r="AA279" s="151"/>
      <c r="AB279" s="151"/>
      <c r="AC279" s="151"/>
      <c r="AD279" s="151"/>
      <c r="AE279" s="151"/>
      <c r="AF279" s="151"/>
      <c r="AG279" s="151" t="s">
        <v>204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8"/>
      <c r="B280" s="159"/>
      <c r="C280" s="195" t="s">
        <v>386</v>
      </c>
      <c r="D280" s="182"/>
      <c r="E280" s="183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1"/>
      <c r="Z280" s="151"/>
      <c r="AA280" s="151"/>
      <c r="AB280" s="151"/>
      <c r="AC280" s="151"/>
      <c r="AD280" s="151"/>
      <c r="AE280" s="151"/>
      <c r="AF280" s="151"/>
      <c r="AG280" s="151" t="s">
        <v>206</v>
      </c>
      <c r="AH280" s="151">
        <v>0</v>
      </c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195" t="s">
        <v>548</v>
      </c>
      <c r="D281" s="182"/>
      <c r="E281" s="183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1"/>
      <c r="Z281" s="151"/>
      <c r="AA281" s="151"/>
      <c r="AB281" s="151"/>
      <c r="AC281" s="151"/>
      <c r="AD281" s="151"/>
      <c r="AE281" s="151"/>
      <c r="AF281" s="151"/>
      <c r="AG281" s="151" t="s">
        <v>206</v>
      </c>
      <c r="AH281" s="151">
        <v>0</v>
      </c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5" t="s">
        <v>549</v>
      </c>
      <c r="D282" s="182"/>
      <c r="E282" s="183">
        <v>0.11949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1"/>
      <c r="Z282" s="151"/>
      <c r="AA282" s="151"/>
      <c r="AB282" s="151"/>
      <c r="AC282" s="151"/>
      <c r="AD282" s="151"/>
      <c r="AE282" s="151"/>
      <c r="AF282" s="151"/>
      <c r="AG282" s="151" t="s">
        <v>206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x14ac:dyDescent="0.2">
      <c r="A283" s="162" t="s">
        <v>162</v>
      </c>
      <c r="B283" s="163" t="s">
        <v>110</v>
      </c>
      <c r="C283" s="177" t="s">
        <v>111</v>
      </c>
      <c r="D283" s="164"/>
      <c r="E283" s="165"/>
      <c r="F283" s="166"/>
      <c r="G283" s="166">
        <f>SUMIF(AG284:AG298,"&lt;&gt;NOR",G284:G298)</f>
        <v>0</v>
      </c>
      <c r="H283" s="166"/>
      <c r="I283" s="166">
        <f>SUM(I284:I298)</f>
        <v>0</v>
      </c>
      <c r="J283" s="166"/>
      <c r="K283" s="166">
        <f>SUM(K284:K298)</f>
        <v>0</v>
      </c>
      <c r="L283" s="166"/>
      <c r="M283" s="166">
        <f>SUM(M284:M298)</f>
        <v>0</v>
      </c>
      <c r="N283" s="166"/>
      <c r="O283" s="166">
        <f>SUM(O284:O298)</f>
        <v>0.43999999999999995</v>
      </c>
      <c r="P283" s="166"/>
      <c r="Q283" s="166">
        <f>SUM(Q284:Q298)</f>
        <v>0</v>
      </c>
      <c r="R283" s="166"/>
      <c r="S283" s="166"/>
      <c r="T283" s="167"/>
      <c r="U283" s="161"/>
      <c r="V283" s="161">
        <f>SUM(V284:V298)</f>
        <v>36.519999999999996</v>
      </c>
      <c r="W283" s="161"/>
      <c r="X283" s="161"/>
      <c r="AG283" t="s">
        <v>163</v>
      </c>
    </row>
    <row r="284" spans="1:60" outlineLevel="1" x14ac:dyDescent="0.2">
      <c r="A284" s="168">
        <v>97</v>
      </c>
      <c r="B284" s="169" t="s">
        <v>550</v>
      </c>
      <c r="C284" s="178" t="s">
        <v>551</v>
      </c>
      <c r="D284" s="170" t="s">
        <v>198</v>
      </c>
      <c r="E284" s="171">
        <v>27.395</v>
      </c>
      <c r="F284" s="172"/>
      <c r="G284" s="173">
        <f>ROUND(E284*F284,2)</f>
        <v>0</v>
      </c>
      <c r="H284" s="172"/>
      <c r="I284" s="173">
        <f>ROUND(E284*H284,2)</f>
        <v>0</v>
      </c>
      <c r="J284" s="172"/>
      <c r="K284" s="173">
        <f>ROUND(E284*J284,2)</f>
        <v>0</v>
      </c>
      <c r="L284" s="173">
        <v>21</v>
      </c>
      <c r="M284" s="173">
        <f>G284*(1+L284/100)</f>
        <v>0</v>
      </c>
      <c r="N284" s="173">
        <v>1.6000000000000001E-4</v>
      </c>
      <c r="O284" s="173">
        <f>ROUND(E284*N284,2)</f>
        <v>0</v>
      </c>
      <c r="P284" s="173">
        <v>0</v>
      </c>
      <c r="Q284" s="173">
        <f>ROUND(E284*P284,2)</f>
        <v>0</v>
      </c>
      <c r="R284" s="173" t="s">
        <v>506</v>
      </c>
      <c r="S284" s="173" t="s">
        <v>167</v>
      </c>
      <c r="T284" s="174" t="s">
        <v>200</v>
      </c>
      <c r="U284" s="160">
        <v>0.05</v>
      </c>
      <c r="V284" s="160">
        <f>ROUND(E284*U284,2)</f>
        <v>1.37</v>
      </c>
      <c r="W284" s="160"/>
      <c r="X284" s="160" t="s">
        <v>201</v>
      </c>
      <c r="Y284" s="151"/>
      <c r="Z284" s="151"/>
      <c r="AA284" s="151"/>
      <c r="AB284" s="151"/>
      <c r="AC284" s="151"/>
      <c r="AD284" s="151"/>
      <c r="AE284" s="151"/>
      <c r="AF284" s="151"/>
      <c r="AG284" s="151" t="s">
        <v>202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255" t="s">
        <v>552</v>
      </c>
      <c r="D285" s="256"/>
      <c r="E285" s="256"/>
      <c r="F285" s="256"/>
      <c r="G285" s="256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172</v>
      </c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5" t="s">
        <v>553</v>
      </c>
      <c r="D286" s="182"/>
      <c r="E286" s="183">
        <v>27.395</v>
      </c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206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ht="33.75" outlineLevel="1" x14ac:dyDescent="0.2">
      <c r="A287" s="168">
        <v>98</v>
      </c>
      <c r="B287" s="169" t="s">
        <v>554</v>
      </c>
      <c r="C287" s="178" t="s">
        <v>555</v>
      </c>
      <c r="D287" s="170" t="s">
        <v>198</v>
      </c>
      <c r="E287" s="171">
        <v>27.395</v>
      </c>
      <c r="F287" s="172"/>
      <c r="G287" s="173">
        <f>ROUND(E287*F287,2)</f>
        <v>0</v>
      </c>
      <c r="H287" s="172"/>
      <c r="I287" s="173">
        <f>ROUND(E287*H287,2)</f>
        <v>0</v>
      </c>
      <c r="J287" s="172"/>
      <c r="K287" s="173">
        <f>ROUND(E287*J287,2)</f>
        <v>0</v>
      </c>
      <c r="L287" s="173">
        <v>21</v>
      </c>
      <c r="M287" s="173">
        <f>G287*(1+L287/100)</f>
        <v>0</v>
      </c>
      <c r="N287" s="173">
        <v>3.0899999999999999E-3</v>
      </c>
      <c r="O287" s="173">
        <f>ROUND(E287*N287,2)</f>
        <v>0.08</v>
      </c>
      <c r="P287" s="173">
        <v>0</v>
      </c>
      <c r="Q287" s="173">
        <f>ROUND(E287*P287,2)</f>
        <v>0</v>
      </c>
      <c r="R287" s="173" t="s">
        <v>506</v>
      </c>
      <c r="S287" s="173" t="s">
        <v>167</v>
      </c>
      <c r="T287" s="174" t="s">
        <v>200</v>
      </c>
      <c r="U287" s="160">
        <v>1.1259999999999999</v>
      </c>
      <c r="V287" s="160">
        <f>ROUND(E287*U287,2)</f>
        <v>30.85</v>
      </c>
      <c r="W287" s="160"/>
      <c r="X287" s="160" t="s">
        <v>201</v>
      </c>
      <c r="Y287" s="151"/>
      <c r="Z287" s="151"/>
      <c r="AA287" s="151"/>
      <c r="AB287" s="151"/>
      <c r="AC287" s="151"/>
      <c r="AD287" s="151"/>
      <c r="AE287" s="151"/>
      <c r="AF287" s="151"/>
      <c r="AG287" s="151" t="s">
        <v>202</v>
      </c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5" t="s">
        <v>553</v>
      </c>
      <c r="D288" s="182"/>
      <c r="E288" s="183">
        <v>27.395</v>
      </c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51"/>
      <c r="Z288" s="151"/>
      <c r="AA288" s="151"/>
      <c r="AB288" s="151"/>
      <c r="AC288" s="151"/>
      <c r="AD288" s="151"/>
      <c r="AE288" s="151"/>
      <c r="AF288" s="151"/>
      <c r="AG288" s="151" t="s">
        <v>206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68">
        <v>99</v>
      </c>
      <c r="B289" s="169" t="s">
        <v>556</v>
      </c>
      <c r="C289" s="178" t="s">
        <v>557</v>
      </c>
      <c r="D289" s="170" t="s">
        <v>235</v>
      </c>
      <c r="E289" s="171">
        <v>31.074999999999999</v>
      </c>
      <c r="F289" s="172"/>
      <c r="G289" s="173">
        <f>ROUND(E289*F289,2)</f>
        <v>0</v>
      </c>
      <c r="H289" s="172"/>
      <c r="I289" s="173">
        <f>ROUND(E289*H289,2)</f>
        <v>0</v>
      </c>
      <c r="J289" s="172"/>
      <c r="K289" s="173">
        <f>ROUND(E289*J289,2)</f>
        <v>0</v>
      </c>
      <c r="L289" s="173">
        <v>21</v>
      </c>
      <c r="M289" s="173">
        <f>G289*(1+L289/100)</f>
        <v>0</v>
      </c>
      <c r="N289" s="173">
        <v>0</v>
      </c>
      <c r="O289" s="173">
        <f>ROUND(E289*N289,2)</f>
        <v>0</v>
      </c>
      <c r="P289" s="173">
        <v>0</v>
      </c>
      <c r="Q289" s="173">
        <f>ROUND(E289*P289,2)</f>
        <v>0</v>
      </c>
      <c r="R289" s="173" t="s">
        <v>506</v>
      </c>
      <c r="S289" s="173" t="s">
        <v>167</v>
      </c>
      <c r="T289" s="174" t="s">
        <v>200</v>
      </c>
      <c r="U289" s="160">
        <v>0.12</v>
      </c>
      <c r="V289" s="160">
        <f>ROUND(E289*U289,2)</f>
        <v>3.73</v>
      </c>
      <c r="W289" s="160"/>
      <c r="X289" s="160" t="s">
        <v>201</v>
      </c>
      <c r="Y289" s="151"/>
      <c r="Z289" s="151"/>
      <c r="AA289" s="151"/>
      <c r="AB289" s="151"/>
      <c r="AC289" s="151"/>
      <c r="AD289" s="151"/>
      <c r="AE289" s="151"/>
      <c r="AF289" s="151"/>
      <c r="AG289" s="151" t="s">
        <v>202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5" t="s">
        <v>558</v>
      </c>
      <c r="D290" s="182"/>
      <c r="E290" s="183">
        <v>31.074999999999999</v>
      </c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51"/>
      <c r="Z290" s="151"/>
      <c r="AA290" s="151"/>
      <c r="AB290" s="151"/>
      <c r="AC290" s="151"/>
      <c r="AD290" s="151"/>
      <c r="AE290" s="151"/>
      <c r="AF290" s="151"/>
      <c r="AG290" s="151" t="s">
        <v>206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68">
        <v>100</v>
      </c>
      <c r="B291" s="169" t="s">
        <v>559</v>
      </c>
      <c r="C291" s="178" t="s">
        <v>560</v>
      </c>
      <c r="D291" s="170" t="s">
        <v>235</v>
      </c>
      <c r="E291" s="171">
        <v>34.182499999999997</v>
      </c>
      <c r="F291" s="172"/>
      <c r="G291" s="173">
        <f>ROUND(E291*F291,2)</f>
        <v>0</v>
      </c>
      <c r="H291" s="172"/>
      <c r="I291" s="173">
        <f>ROUND(E291*H291,2)</f>
        <v>0</v>
      </c>
      <c r="J291" s="172"/>
      <c r="K291" s="173">
        <f>ROUND(E291*J291,2)</f>
        <v>0</v>
      </c>
      <c r="L291" s="173">
        <v>21</v>
      </c>
      <c r="M291" s="173">
        <f>G291*(1+L291/100)</f>
        <v>0</v>
      </c>
      <c r="N291" s="173">
        <v>4.0999999999999999E-4</v>
      </c>
      <c r="O291" s="173">
        <f>ROUND(E291*N291,2)</f>
        <v>0.01</v>
      </c>
      <c r="P291" s="173">
        <v>0</v>
      </c>
      <c r="Q291" s="173">
        <f>ROUND(E291*P291,2)</f>
        <v>0</v>
      </c>
      <c r="R291" s="173"/>
      <c r="S291" s="173" t="s">
        <v>228</v>
      </c>
      <c r="T291" s="174" t="s">
        <v>168</v>
      </c>
      <c r="U291" s="160">
        <v>0</v>
      </c>
      <c r="V291" s="160">
        <f>ROUND(E291*U291,2)</f>
        <v>0</v>
      </c>
      <c r="W291" s="160"/>
      <c r="X291" s="160" t="s">
        <v>424</v>
      </c>
      <c r="Y291" s="151"/>
      <c r="Z291" s="151"/>
      <c r="AA291" s="151"/>
      <c r="AB291" s="151"/>
      <c r="AC291" s="151"/>
      <c r="AD291" s="151"/>
      <c r="AE291" s="151"/>
      <c r="AF291" s="151"/>
      <c r="AG291" s="151" t="s">
        <v>425</v>
      </c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8"/>
      <c r="B292" s="159"/>
      <c r="C292" s="195" t="s">
        <v>561</v>
      </c>
      <c r="D292" s="182"/>
      <c r="E292" s="183">
        <v>34.182499999999997</v>
      </c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51"/>
      <c r="Z292" s="151"/>
      <c r="AA292" s="151"/>
      <c r="AB292" s="151"/>
      <c r="AC292" s="151"/>
      <c r="AD292" s="151"/>
      <c r="AE292" s="151"/>
      <c r="AF292" s="151"/>
      <c r="AG292" s="151" t="s">
        <v>206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68">
        <v>101</v>
      </c>
      <c r="B293" s="169" t="s">
        <v>562</v>
      </c>
      <c r="C293" s="178" t="s">
        <v>563</v>
      </c>
      <c r="D293" s="170" t="s">
        <v>198</v>
      </c>
      <c r="E293" s="171">
        <v>28.764749999999999</v>
      </c>
      <c r="F293" s="172"/>
      <c r="G293" s="173">
        <f>ROUND(E293*F293,2)</f>
        <v>0</v>
      </c>
      <c r="H293" s="172"/>
      <c r="I293" s="173">
        <f>ROUND(E293*H293,2)</f>
        <v>0</v>
      </c>
      <c r="J293" s="172"/>
      <c r="K293" s="173">
        <f>ROUND(E293*J293,2)</f>
        <v>0</v>
      </c>
      <c r="L293" s="173">
        <v>21</v>
      </c>
      <c r="M293" s="173">
        <f>G293*(1+L293/100)</f>
        <v>0</v>
      </c>
      <c r="N293" s="173">
        <v>1.2200000000000001E-2</v>
      </c>
      <c r="O293" s="173">
        <f>ROUND(E293*N293,2)</f>
        <v>0.35</v>
      </c>
      <c r="P293" s="173">
        <v>0</v>
      </c>
      <c r="Q293" s="173">
        <f>ROUND(E293*P293,2)</f>
        <v>0</v>
      </c>
      <c r="R293" s="173" t="s">
        <v>423</v>
      </c>
      <c r="S293" s="173" t="s">
        <v>167</v>
      </c>
      <c r="T293" s="174" t="s">
        <v>200</v>
      </c>
      <c r="U293" s="160">
        <v>0</v>
      </c>
      <c r="V293" s="160">
        <f>ROUND(E293*U293,2)</f>
        <v>0</v>
      </c>
      <c r="W293" s="160"/>
      <c r="X293" s="160" t="s">
        <v>424</v>
      </c>
      <c r="Y293" s="151"/>
      <c r="Z293" s="151"/>
      <c r="AA293" s="151"/>
      <c r="AB293" s="151"/>
      <c r="AC293" s="151"/>
      <c r="AD293" s="151"/>
      <c r="AE293" s="151"/>
      <c r="AF293" s="151"/>
      <c r="AG293" s="151" t="s">
        <v>425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5" t="s">
        <v>564</v>
      </c>
      <c r="D294" s="182"/>
      <c r="E294" s="183">
        <v>28.764749999999999</v>
      </c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51"/>
      <c r="Z294" s="151"/>
      <c r="AA294" s="151"/>
      <c r="AB294" s="151"/>
      <c r="AC294" s="151"/>
      <c r="AD294" s="151"/>
      <c r="AE294" s="151"/>
      <c r="AF294" s="151"/>
      <c r="AG294" s="151" t="s">
        <v>206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68">
        <v>102</v>
      </c>
      <c r="B295" s="169" t="s">
        <v>565</v>
      </c>
      <c r="C295" s="178" t="s">
        <v>566</v>
      </c>
      <c r="D295" s="170" t="s">
        <v>382</v>
      </c>
      <c r="E295" s="171">
        <v>0.45397999999999999</v>
      </c>
      <c r="F295" s="172"/>
      <c r="G295" s="173">
        <f>ROUND(E295*F295,2)</f>
        <v>0</v>
      </c>
      <c r="H295" s="172"/>
      <c r="I295" s="173">
        <f>ROUND(E295*H295,2)</f>
        <v>0</v>
      </c>
      <c r="J295" s="172"/>
      <c r="K295" s="173">
        <f>ROUND(E295*J295,2)</f>
        <v>0</v>
      </c>
      <c r="L295" s="173">
        <v>21</v>
      </c>
      <c r="M295" s="173">
        <f>G295*(1+L295/100)</f>
        <v>0</v>
      </c>
      <c r="N295" s="173">
        <v>0</v>
      </c>
      <c r="O295" s="173">
        <f>ROUND(E295*N295,2)</f>
        <v>0</v>
      </c>
      <c r="P295" s="173">
        <v>0</v>
      </c>
      <c r="Q295" s="173">
        <f>ROUND(E295*P295,2)</f>
        <v>0</v>
      </c>
      <c r="R295" s="173" t="s">
        <v>506</v>
      </c>
      <c r="S295" s="173" t="s">
        <v>167</v>
      </c>
      <c r="T295" s="174" t="s">
        <v>200</v>
      </c>
      <c r="U295" s="160">
        <v>1.2649999999999999</v>
      </c>
      <c r="V295" s="160">
        <f>ROUND(E295*U295,2)</f>
        <v>0.56999999999999995</v>
      </c>
      <c r="W295" s="160"/>
      <c r="X295" s="160" t="s">
        <v>383</v>
      </c>
      <c r="Y295" s="151"/>
      <c r="Z295" s="151"/>
      <c r="AA295" s="151"/>
      <c r="AB295" s="151"/>
      <c r="AC295" s="151"/>
      <c r="AD295" s="151"/>
      <c r="AE295" s="151"/>
      <c r="AF295" s="151"/>
      <c r="AG295" s="151" t="s">
        <v>384</v>
      </c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5" t="s">
        <v>386</v>
      </c>
      <c r="D296" s="182"/>
      <c r="E296" s="183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51"/>
      <c r="Z296" s="151"/>
      <c r="AA296" s="151"/>
      <c r="AB296" s="151"/>
      <c r="AC296" s="151"/>
      <c r="AD296" s="151"/>
      <c r="AE296" s="151"/>
      <c r="AF296" s="151"/>
      <c r="AG296" s="151" t="s">
        <v>206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5" t="s">
        <v>567</v>
      </c>
      <c r="D297" s="182"/>
      <c r="E297" s="183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1"/>
      <c r="Z297" s="151"/>
      <c r="AA297" s="151"/>
      <c r="AB297" s="151"/>
      <c r="AC297" s="151"/>
      <c r="AD297" s="151"/>
      <c r="AE297" s="151"/>
      <c r="AF297" s="151"/>
      <c r="AG297" s="151" t="s">
        <v>206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5" t="s">
        <v>568</v>
      </c>
      <c r="D298" s="182"/>
      <c r="E298" s="183">
        <v>0.45397999999999999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1"/>
      <c r="Z298" s="151"/>
      <c r="AA298" s="151"/>
      <c r="AB298" s="151"/>
      <c r="AC298" s="151"/>
      <c r="AD298" s="151"/>
      <c r="AE298" s="151"/>
      <c r="AF298" s="151"/>
      <c r="AG298" s="151" t="s">
        <v>206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x14ac:dyDescent="0.2">
      <c r="A299" s="162" t="s">
        <v>162</v>
      </c>
      <c r="B299" s="163" t="s">
        <v>112</v>
      </c>
      <c r="C299" s="177" t="s">
        <v>113</v>
      </c>
      <c r="D299" s="164"/>
      <c r="E299" s="165"/>
      <c r="F299" s="166"/>
      <c r="G299" s="166">
        <f>SUMIF(AG300:AG306,"&lt;&gt;NOR",G300:G306)</f>
        <v>0</v>
      </c>
      <c r="H299" s="166"/>
      <c r="I299" s="166">
        <f>SUM(I300:I306)</f>
        <v>0</v>
      </c>
      <c r="J299" s="166"/>
      <c r="K299" s="166">
        <f>SUM(K300:K306)</f>
        <v>0</v>
      </c>
      <c r="L299" s="166"/>
      <c r="M299" s="166">
        <f>SUM(M300:M306)</f>
        <v>0</v>
      </c>
      <c r="N299" s="166"/>
      <c r="O299" s="166">
        <f>SUM(O300:O306)</f>
        <v>0</v>
      </c>
      <c r="P299" s="166"/>
      <c r="Q299" s="166">
        <f>SUM(Q300:Q306)</f>
        <v>0</v>
      </c>
      <c r="R299" s="166"/>
      <c r="S299" s="166"/>
      <c r="T299" s="167"/>
      <c r="U299" s="161"/>
      <c r="V299" s="161">
        <f>SUM(V300:V306)</f>
        <v>1.02</v>
      </c>
      <c r="W299" s="161"/>
      <c r="X299" s="161"/>
      <c r="AG299" t="s">
        <v>163</v>
      </c>
    </row>
    <row r="300" spans="1:60" outlineLevel="1" x14ac:dyDescent="0.2">
      <c r="A300" s="168">
        <v>103</v>
      </c>
      <c r="B300" s="169" t="s">
        <v>569</v>
      </c>
      <c r="C300" s="178" t="s">
        <v>570</v>
      </c>
      <c r="D300" s="170" t="s">
        <v>198</v>
      </c>
      <c r="E300" s="171">
        <v>2</v>
      </c>
      <c r="F300" s="172"/>
      <c r="G300" s="173">
        <f>ROUND(E300*F300,2)</f>
        <v>0</v>
      </c>
      <c r="H300" s="172"/>
      <c r="I300" s="173">
        <f>ROUND(E300*H300,2)</f>
        <v>0</v>
      </c>
      <c r="J300" s="172"/>
      <c r="K300" s="173">
        <f>ROUND(E300*J300,2)</f>
        <v>0</v>
      </c>
      <c r="L300" s="173">
        <v>21</v>
      </c>
      <c r="M300" s="173">
        <f>G300*(1+L300/100)</f>
        <v>0</v>
      </c>
      <c r="N300" s="173">
        <v>1.0000000000000001E-5</v>
      </c>
      <c r="O300" s="173">
        <f>ROUND(E300*N300,2)</f>
        <v>0</v>
      </c>
      <c r="P300" s="173">
        <v>0</v>
      </c>
      <c r="Q300" s="173">
        <f>ROUND(E300*P300,2)</f>
        <v>0</v>
      </c>
      <c r="R300" s="173" t="s">
        <v>571</v>
      </c>
      <c r="S300" s="173" t="s">
        <v>167</v>
      </c>
      <c r="T300" s="174" t="s">
        <v>200</v>
      </c>
      <c r="U300" s="160">
        <v>7.1999999999999995E-2</v>
      </c>
      <c r="V300" s="160">
        <f>ROUND(E300*U300,2)</f>
        <v>0.14000000000000001</v>
      </c>
      <c r="W300" s="160"/>
      <c r="X300" s="160" t="s">
        <v>201</v>
      </c>
      <c r="Y300" s="151"/>
      <c r="Z300" s="151"/>
      <c r="AA300" s="151"/>
      <c r="AB300" s="151"/>
      <c r="AC300" s="151"/>
      <c r="AD300" s="151"/>
      <c r="AE300" s="151"/>
      <c r="AF300" s="151"/>
      <c r="AG300" s="151" t="s">
        <v>202</v>
      </c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5" t="s">
        <v>572</v>
      </c>
      <c r="D301" s="182"/>
      <c r="E301" s="183">
        <v>2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206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68">
        <v>104</v>
      </c>
      <c r="B302" s="169" t="s">
        <v>573</v>
      </c>
      <c r="C302" s="178" t="s">
        <v>574</v>
      </c>
      <c r="D302" s="170" t="s">
        <v>198</v>
      </c>
      <c r="E302" s="171">
        <v>2</v>
      </c>
      <c r="F302" s="172"/>
      <c r="G302" s="173">
        <f>ROUND(E302*F302,2)</f>
        <v>0</v>
      </c>
      <c r="H302" s="172"/>
      <c r="I302" s="173">
        <f>ROUND(E302*H302,2)</f>
        <v>0</v>
      </c>
      <c r="J302" s="172"/>
      <c r="K302" s="173">
        <f>ROUND(E302*J302,2)</f>
        <v>0</v>
      </c>
      <c r="L302" s="173">
        <v>21</v>
      </c>
      <c r="M302" s="173">
        <f>G302*(1+L302/100)</f>
        <v>0</v>
      </c>
      <c r="N302" s="173">
        <v>2.4000000000000001E-4</v>
      </c>
      <c r="O302" s="173">
        <f>ROUND(E302*N302,2)</f>
        <v>0</v>
      </c>
      <c r="P302" s="173">
        <v>0</v>
      </c>
      <c r="Q302" s="173">
        <f>ROUND(E302*P302,2)</f>
        <v>0</v>
      </c>
      <c r="R302" s="173" t="s">
        <v>571</v>
      </c>
      <c r="S302" s="173" t="s">
        <v>167</v>
      </c>
      <c r="T302" s="174" t="s">
        <v>200</v>
      </c>
      <c r="U302" s="160">
        <v>0.28699999999999998</v>
      </c>
      <c r="V302" s="160">
        <f>ROUND(E302*U302,2)</f>
        <v>0.56999999999999995</v>
      </c>
      <c r="W302" s="160"/>
      <c r="X302" s="160" t="s">
        <v>201</v>
      </c>
      <c r="Y302" s="151"/>
      <c r="Z302" s="151"/>
      <c r="AA302" s="151"/>
      <c r="AB302" s="151"/>
      <c r="AC302" s="151"/>
      <c r="AD302" s="151"/>
      <c r="AE302" s="151"/>
      <c r="AF302" s="151"/>
      <c r="AG302" s="151" t="s">
        <v>202</v>
      </c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255" t="s">
        <v>575</v>
      </c>
      <c r="D303" s="256"/>
      <c r="E303" s="256"/>
      <c r="F303" s="256"/>
      <c r="G303" s="256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172</v>
      </c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195" t="s">
        <v>572</v>
      </c>
      <c r="D304" s="182"/>
      <c r="E304" s="183">
        <v>2</v>
      </c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51"/>
      <c r="Z304" s="151"/>
      <c r="AA304" s="151"/>
      <c r="AB304" s="151"/>
      <c r="AC304" s="151"/>
      <c r="AD304" s="151"/>
      <c r="AE304" s="151"/>
      <c r="AF304" s="151"/>
      <c r="AG304" s="151" t="s">
        <v>206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68">
        <v>105</v>
      </c>
      <c r="B305" s="169" t="s">
        <v>576</v>
      </c>
      <c r="C305" s="178" t="s">
        <v>577</v>
      </c>
      <c r="D305" s="170" t="s">
        <v>198</v>
      </c>
      <c r="E305" s="171">
        <v>2</v>
      </c>
      <c r="F305" s="172"/>
      <c r="G305" s="173">
        <f>ROUND(E305*F305,2)</f>
        <v>0</v>
      </c>
      <c r="H305" s="172"/>
      <c r="I305" s="173">
        <f>ROUND(E305*H305,2)</f>
        <v>0</v>
      </c>
      <c r="J305" s="172"/>
      <c r="K305" s="173">
        <f>ROUND(E305*J305,2)</f>
        <v>0</v>
      </c>
      <c r="L305" s="173">
        <v>21</v>
      </c>
      <c r="M305" s="173">
        <f>G305*(1+L305/100)</f>
        <v>0</v>
      </c>
      <c r="N305" s="173">
        <v>8.0000000000000007E-5</v>
      </c>
      <c r="O305" s="173">
        <f>ROUND(E305*N305,2)</f>
        <v>0</v>
      </c>
      <c r="P305" s="173">
        <v>0</v>
      </c>
      <c r="Q305" s="173">
        <f>ROUND(E305*P305,2)</f>
        <v>0</v>
      </c>
      <c r="R305" s="173" t="s">
        <v>571</v>
      </c>
      <c r="S305" s="173" t="s">
        <v>167</v>
      </c>
      <c r="T305" s="174" t="s">
        <v>200</v>
      </c>
      <c r="U305" s="160">
        <v>0.156</v>
      </c>
      <c r="V305" s="160">
        <f>ROUND(E305*U305,2)</f>
        <v>0.31</v>
      </c>
      <c r="W305" s="160"/>
      <c r="X305" s="160" t="s">
        <v>201</v>
      </c>
      <c r="Y305" s="151"/>
      <c r="Z305" s="151"/>
      <c r="AA305" s="151"/>
      <c r="AB305" s="151"/>
      <c r="AC305" s="151"/>
      <c r="AD305" s="151"/>
      <c r="AE305" s="151"/>
      <c r="AF305" s="151"/>
      <c r="AG305" s="151" t="s">
        <v>202</v>
      </c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5" t="s">
        <v>572</v>
      </c>
      <c r="D306" s="182"/>
      <c r="E306" s="183">
        <v>2</v>
      </c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51"/>
      <c r="Z306" s="151"/>
      <c r="AA306" s="151"/>
      <c r="AB306" s="151"/>
      <c r="AC306" s="151"/>
      <c r="AD306" s="151"/>
      <c r="AE306" s="151"/>
      <c r="AF306" s="151"/>
      <c r="AG306" s="151" t="s">
        <v>206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x14ac:dyDescent="0.2">
      <c r="A307" s="162" t="s">
        <v>162</v>
      </c>
      <c r="B307" s="163" t="s">
        <v>114</v>
      </c>
      <c r="C307" s="177" t="s">
        <v>115</v>
      </c>
      <c r="D307" s="164"/>
      <c r="E307" s="165"/>
      <c r="F307" s="166"/>
      <c r="G307" s="166">
        <f>SUMIF(AG308:AG314,"&lt;&gt;NOR",G308:G314)</f>
        <v>0</v>
      </c>
      <c r="H307" s="166"/>
      <c r="I307" s="166">
        <f>SUM(I308:I314)</f>
        <v>0</v>
      </c>
      <c r="J307" s="166"/>
      <c r="K307" s="166">
        <f>SUM(K308:K314)</f>
        <v>0</v>
      </c>
      <c r="L307" s="166"/>
      <c r="M307" s="166">
        <f>SUM(M308:M314)</f>
        <v>0</v>
      </c>
      <c r="N307" s="166"/>
      <c r="O307" s="166">
        <f>SUM(O308:O314)</f>
        <v>0.02</v>
      </c>
      <c r="P307" s="166"/>
      <c r="Q307" s="166">
        <f>SUM(Q308:Q314)</f>
        <v>0</v>
      </c>
      <c r="R307" s="166"/>
      <c r="S307" s="166"/>
      <c r="T307" s="167"/>
      <c r="U307" s="161"/>
      <c r="V307" s="161">
        <f>SUM(V308:V314)</f>
        <v>9.66</v>
      </c>
      <c r="W307" s="161"/>
      <c r="X307" s="161"/>
      <c r="AG307" t="s">
        <v>163</v>
      </c>
    </row>
    <row r="308" spans="1:60" outlineLevel="1" x14ac:dyDescent="0.2">
      <c r="A308" s="188">
        <v>106</v>
      </c>
      <c r="B308" s="189" t="s">
        <v>578</v>
      </c>
      <c r="C308" s="197" t="s">
        <v>579</v>
      </c>
      <c r="D308" s="190" t="s">
        <v>198</v>
      </c>
      <c r="E308" s="191">
        <v>0</v>
      </c>
      <c r="F308" s="192"/>
      <c r="G308" s="193">
        <f>ROUND(E308*F308,2)</f>
        <v>0</v>
      </c>
      <c r="H308" s="192"/>
      <c r="I308" s="193">
        <f>ROUND(E308*H308,2)</f>
        <v>0</v>
      </c>
      <c r="J308" s="192"/>
      <c r="K308" s="193">
        <f>ROUND(E308*J308,2)</f>
        <v>0</v>
      </c>
      <c r="L308" s="193">
        <v>21</v>
      </c>
      <c r="M308" s="193">
        <f>G308*(1+L308/100)</f>
        <v>0</v>
      </c>
      <c r="N308" s="193">
        <v>1.9000000000000001E-4</v>
      </c>
      <c r="O308" s="193">
        <f>ROUND(E308*N308,2)</f>
        <v>0</v>
      </c>
      <c r="P308" s="193">
        <v>0</v>
      </c>
      <c r="Q308" s="193">
        <f>ROUND(E308*P308,2)</f>
        <v>0</v>
      </c>
      <c r="R308" s="193" t="s">
        <v>580</v>
      </c>
      <c r="S308" s="193" t="s">
        <v>167</v>
      </c>
      <c r="T308" s="194" t="s">
        <v>200</v>
      </c>
      <c r="U308" s="160">
        <v>3.2480000000000002E-2</v>
      </c>
      <c r="V308" s="160">
        <f>ROUND(E308*U308,2)</f>
        <v>0</v>
      </c>
      <c r="W308" s="160"/>
      <c r="X308" s="160" t="s">
        <v>201</v>
      </c>
      <c r="Y308" s="151"/>
      <c r="Z308" s="151"/>
      <c r="AA308" s="151"/>
      <c r="AB308" s="151"/>
      <c r="AC308" s="151"/>
      <c r="AD308" s="151"/>
      <c r="AE308" s="151"/>
      <c r="AF308" s="151"/>
      <c r="AG308" s="151" t="s">
        <v>202</v>
      </c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2.5" outlineLevel="1" x14ac:dyDescent="0.2">
      <c r="A309" s="168">
        <v>107</v>
      </c>
      <c r="B309" s="169" t="s">
        <v>581</v>
      </c>
      <c r="C309" s="178" t="s">
        <v>582</v>
      </c>
      <c r="D309" s="170" t="s">
        <v>198</v>
      </c>
      <c r="E309" s="171">
        <v>96.649000000000001</v>
      </c>
      <c r="F309" s="172"/>
      <c r="G309" s="173">
        <f>ROUND(E309*F309,2)</f>
        <v>0</v>
      </c>
      <c r="H309" s="172"/>
      <c r="I309" s="173">
        <f>ROUND(E309*H309,2)</f>
        <v>0</v>
      </c>
      <c r="J309" s="172"/>
      <c r="K309" s="173">
        <f>ROUND(E309*J309,2)</f>
        <v>0</v>
      </c>
      <c r="L309" s="173">
        <v>21</v>
      </c>
      <c r="M309" s="173">
        <f>G309*(1+L309/100)</f>
        <v>0</v>
      </c>
      <c r="N309" s="173">
        <v>2.5000000000000001E-4</v>
      </c>
      <c r="O309" s="173">
        <f>ROUND(E309*N309,2)</f>
        <v>0.02</v>
      </c>
      <c r="P309" s="173">
        <v>0</v>
      </c>
      <c r="Q309" s="173">
        <f>ROUND(E309*P309,2)</f>
        <v>0</v>
      </c>
      <c r="R309" s="173" t="s">
        <v>580</v>
      </c>
      <c r="S309" s="173" t="s">
        <v>167</v>
      </c>
      <c r="T309" s="174" t="s">
        <v>200</v>
      </c>
      <c r="U309" s="160">
        <v>0.1</v>
      </c>
      <c r="V309" s="160">
        <f>ROUND(E309*U309,2)</f>
        <v>9.66</v>
      </c>
      <c r="W309" s="160"/>
      <c r="X309" s="160" t="s">
        <v>201</v>
      </c>
      <c r="Y309" s="151"/>
      <c r="Z309" s="151"/>
      <c r="AA309" s="151"/>
      <c r="AB309" s="151"/>
      <c r="AC309" s="151"/>
      <c r="AD309" s="151"/>
      <c r="AE309" s="151"/>
      <c r="AF309" s="151"/>
      <c r="AG309" s="151" t="s">
        <v>202</v>
      </c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8"/>
      <c r="B310" s="159"/>
      <c r="C310" s="195" t="s">
        <v>583</v>
      </c>
      <c r="D310" s="182"/>
      <c r="E310" s="183">
        <v>23.782499999999999</v>
      </c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51"/>
      <c r="Z310" s="151"/>
      <c r="AA310" s="151"/>
      <c r="AB310" s="151"/>
      <c r="AC310" s="151"/>
      <c r="AD310" s="151"/>
      <c r="AE310" s="151"/>
      <c r="AF310" s="151"/>
      <c r="AG310" s="151" t="s">
        <v>206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8"/>
      <c r="B311" s="159"/>
      <c r="C311" s="195" t="s">
        <v>584</v>
      </c>
      <c r="D311" s="182"/>
      <c r="E311" s="183">
        <v>-1.1347499999999999</v>
      </c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206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5" t="s">
        <v>585</v>
      </c>
      <c r="D312" s="182"/>
      <c r="E312" s="183">
        <v>48.682499999999997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51"/>
      <c r="Z312" s="151"/>
      <c r="AA312" s="151"/>
      <c r="AB312" s="151"/>
      <c r="AC312" s="151"/>
      <c r="AD312" s="151"/>
      <c r="AE312" s="151"/>
      <c r="AF312" s="151"/>
      <c r="AG312" s="151" t="s">
        <v>206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5" t="s">
        <v>586</v>
      </c>
      <c r="D313" s="182"/>
      <c r="E313" s="183">
        <v>0.31874999999999998</v>
      </c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206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95" t="s">
        <v>587</v>
      </c>
      <c r="D314" s="182"/>
      <c r="E314" s="183">
        <v>25</v>
      </c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51"/>
      <c r="Z314" s="151"/>
      <c r="AA314" s="151"/>
      <c r="AB314" s="151"/>
      <c r="AC314" s="151"/>
      <c r="AD314" s="151"/>
      <c r="AE314" s="151"/>
      <c r="AF314" s="151"/>
      <c r="AG314" s="151" t="s">
        <v>206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x14ac:dyDescent="0.2">
      <c r="A315" s="162" t="s">
        <v>162</v>
      </c>
      <c r="B315" s="163" t="s">
        <v>128</v>
      </c>
      <c r="C315" s="177" t="s">
        <v>129</v>
      </c>
      <c r="D315" s="164"/>
      <c r="E315" s="165"/>
      <c r="F315" s="166"/>
      <c r="G315" s="166">
        <f>SUMIF(AG316:AG332,"&lt;&gt;NOR",G316:G332)</f>
        <v>0</v>
      </c>
      <c r="H315" s="166"/>
      <c r="I315" s="166">
        <f>SUM(I316:I332)</f>
        <v>0</v>
      </c>
      <c r="J315" s="166"/>
      <c r="K315" s="166">
        <f>SUM(K316:K332)</f>
        <v>0</v>
      </c>
      <c r="L315" s="166"/>
      <c r="M315" s="166">
        <f>SUM(M316:M332)</f>
        <v>0</v>
      </c>
      <c r="N315" s="166"/>
      <c r="O315" s="166">
        <f>SUM(O316:O332)</f>
        <v>0</v>
      </c>
      <c r="P315" s="166"/>
      <c r="Q315" s="166">
        <f>SUM(Q316:Q332)</f>
        <v>0</v>
      </c>
      <c r="R315" s="166"/>
      <c r="S315" s="166"/>
      <c r="T315" s="167"/>
      <c r="U315" s="161"/>
      <c r="V315" s="161">
        <f>SUM(V316:V332)</f>
        <v>24.46</v>
      </c>
      <c r="W315" s="161"/>
      <c r="X315" s="161"/>
      <c r="AG315" t="s">
        <v>163</v>
      </c>
    </row>
    <row r="316" spans="1:60" outlineLevel="1" x14ac:dyDescent="0.2">
      <c r="A316" s="168">
        <v>108</v>
      </c>
      <c r="B316" s="169" t="s">
        <v>588</v>
      </c>
      <c r="C316" s="178" t="s">
        <v>589</v>
      </c>
      <c r="D316" s="170" t="s">
        <v>382</v>
      </c>
      <c r="E316" s="171">
        <v>4.4235499999999996</v>
      </c>
      <c r="F316" s="172"/>
      <c r="G316" s="173">
        <f>ROUND(E316*F316,2)</f>
        <v>0</v>
      </c>
      <c r="H316" s="172"/>
      <c r="I316" s="173">
        <f>ROUND(E316*H316,2)</f>
        <v>0</v>
      </c>
      <c r="J316" s="172"/>
      <c r="K316" s="173">
        <f>ROUND(E316*J316,2)</f>
        <v>0</v>
      </c>
      <c r="L316" s="173">
        <v>21</v>
      </c>
      <c r="M316" s="173">
        <f>G316*(1+L316/100)</f>
        <v>0</v>
      </c>
      <c r="N316" s="173">
        <v>0</v>
      </c>
      <c r="O316" s="173">
        <f>ROUND(E316*N316,2)</f>
        <v>0</v>
      </c>
      <c r="P316" s="173">
        <v>0</v>
      </c>
      <c r="Q316" s="173">
        <f>ROUND(E316*P316,2)</f>
        <v>0</v>
      </c>
      <c r="R316" s="173" t="s">
        <v>284</v>
      </c>
      <c r="S316" s="173" t="s">
        <v>167</v>
      </c>
      <c r="T316" s="174" t="s">
        <v>200</v>
      </c>
      <c r="U316" s="160">
        <v>0.49</v>
      </c>
      <c r="V316" s="160">
        <f>ROUND(E316*U316,2)</f>
        <v>2.17</v>
      </c>
      <c r="W316" s="160"/>
      <c r="X316" s="160" t="s">
        <v>590</v>
      </c>
      <c r="Y316" s="151"/>
      <c r="Z316" s="151"/>
      <c r="AA316" s="151"/>
      <c r="AB316" s="151"/>
      <c r="AC316" s="151"/>
      <c r="AD316" s="151"/>
      <c r="AE316" s="151"/>
      <c r="AF316" s="151"/>
      <c r="AG316" s="151" t="s">
        <v>591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8"/>
      <c r="B317" s="159"/>
      <c r="C317" s="255" t="s">
        <v>592</v>
      </c>
      <c r="D317" s="256"/>
      <c r="E317" s="256"/>
      <c r="F317" s="256"/>
      <c r="G317" s="256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172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5" t="s">
        <v>593</v>
      </c>
      <c r="D318" s="182"/>
      <c r="E318" s="183"/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51"/>
      <c r="Z318" s="151"/>
      <c r="AA318" s="151"/>
      <c r="AB318" s="151"/>
      <c r="AC318" s="151"/>
      <c r="AD318" s="151"/>
      <c r="AE318" s="151"/>
      <c r="AF318" s="151"/>
      <c r="AG318" s="151" t="s">
        <v>206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5" t="s">
        <v>594</v>
      </c>
      <c r="D319" s="182"/>
      <c r="E319" s="183"/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51"/>
      <c r="Z319" s="151"/>
      <c r="AA319" s="151"/>
      <c r="AB319" s="151"/>
      <c r="AC319" s="151"/>
      <c r="AD319" s="151"/>
      <c r="AE319" s="151"/>
      <c r="AF319" s="151"/>
      <c r="AG319" s="151" t="s">
        <v>206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5" t="s">
        <v>595</v>
      </c>
      <c r="D320" s="182"/>
      <c r="E320" s="183">
        <v>4.4235499999999996</v>
      </c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51"/>
      <c r="Z320" s="151"/>
      <c r="AA320" s="151"/>
      <c r="AB320" s="151"/>
      <c r="AC320" s="151"/>
      <c r="AD320" s="151"/>
      <c r="AE320" s="151"/>
      <c r="AF320" s="151"/>
      <c r="AG320" s="151" t="s">
        <v>206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68">
        <v>109</v>
      </c>
      <c r="B321" s="169" t="s">
        <v>596</v>
      </c>
      <c r="C321" s="178" t="s">
        <v>597</v>
      </c>
      <c r="D321" s="170" t="s">
        <v>382</v>
      </c>
      <c r="E321" s="171">
        <v>61.929659999999998</v>
      </c>
      <c r="F321" s="172"/>
      <c r="G321" s="173">
        <f>ROUND(E321*F321,2)</f>
        <v>0</v>
      </c>
      <c r="H321" s="172"/>
      <c r="I321" s="173">
        <f>ROUND(E321*H321,2)</f>
        <v>0</v>
      </c>
      <c r="J321" s="172"/>
      <c r="K321" s="173">
        <f>ROUND(E321*J321,2)</f>
        <v>0</v>
      </c>
      <c r="L321" s="173">
        <v>21</v>
      </c>
      <c r="M321" s="173">
        <f>G321*(1+L321/100)</f>
        <v>0</v>
      </c>
      <c r="N321" s="173">
        <v>0</v>
      </c>
      <c r="O321" s="173">
        <f>ROUND(E321*N321,2)</f>
        <v>0</v>
      </c>
      <c r="P321" s="173">
        <v>0</v>
      </c>
      <c r="Q321" s="173">
        <f>ROUND(E321*P321,2)</f>
        <v>0</v>
      </c>
      <c r="R321" s="173" t="s">
        <v>284</v>
      </c>
      <c r="S321" s="173" t="s">
        <v>167</v>
      </c>
      <c r="T321" s="174" t="s">
        <v>200</v>
      </c>
      <c r="U321" s="160">
        <v>0</v>
      </c>
      <c r="V321" s="160">
        <f>ROUND(E321*U321,2)</f>
        <v>0</v>
      </c>
      <c r="W321" s="160"/>
      <c r="X321" s="160" t="s">
        <v>590</v>
      </c>
      <c r="Y321" s="151"/>
      <c r="Z321" s="151"/>
      <c r="AA321" s="151"/>
      <c r="AB321" s="151"/>
      <c r="AC321" s="151"/>
      <c r="AD321" s="151"/>
      <c r="AE321" s="151"/>
      <c r="AF321" s="151"/>
      <c r="AG321" s="151" t="s">
        <v>591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outlineLevel="1" x14ac:dyDescent="0.2">
      <c r="A322" s="158"/>
      <c r="B322" s="159"/>
      <c r="C322" s="195" t="s">
        <v>593</v>
      </c>
      <c r="D322" s="182"/>
      <c r="E322" s="183"/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51"/>
      <c r="Z322" s="151"/>
      <c r="AA322" s="151"/>
      <c r="AB322" s="151"/>
      <c r="AC322" s="151"/>
      <c r="AD322" s="151"/>
      <c r="AE322" s="151"/>
      <c r="AF322" s="151"/>
      <c r="AG322" s="151" t="s">
        <v>206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95" t="s">
        <v>594</v>
      </c>
      <c r="D323" s="182"/>
      <c r="E323" s="183"/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51"/>
      <c r="Z323" s="151"/>
      <c r="AA323" s="151"/>
      <c r="AB323" s="151"/>
      <c r="AC323" s="151"/>
      <c r="AD323" s="151"/>
      <c r="AE323" s="151"/>
      <c r="AF323" s="151"/>
      <c r="AG323" s="151" t="s">
        <v>206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195" t="s">
        <v>598</v>
      </c>
      <c r="D324" s="182"/>
      <c r="E324" s="183">
        <v>61.929659999999998</v>
      </c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51"/>
      <c r="Z324" s="151"/>
      <c r="AA324" s="151"/>
      <c r="AB324" s="151"/>
      <c r="AC324" s="151"/>
      <c r="AD324" s="151"/>
      <c r="AE324" s="151"/>
      <c r="AF324" s="151"/>
      <c r="AG324" s="151" t="s">
        <v>206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ht="22.5" outlineLevel="1" x14ac:dyDescent="0.2">
      <c r="A325" s="168">
        <v>110</v>
      </c>
      <c r="B325" s="169" t="s">
        <v>599</v>
      </c>
      <c r="C325" s="178" t="s">
        <v>600</v>
      </c>
      <c r="D325" s="170" t="s">
        <v>382</v>
      </c>
      <c r="E325" s="171">
        <v>212.33025000000001</v>
      </c>
      <c r="F325" s="172"/>
      <c r="G325" s="173">
        <f>ROUND(E325*F325,2)</f>
        <v>0</v>
      </c>
      <c r="H325" s="172"/>
      <c r="I325" s="173">
        <f>ROUND(E325*H325,2)</f>
        <v>0</v>
      </c>
      <c r="J325" s="172"/>
      <c r="K325" s="173">
        <f>ROUND(E325*J325,2)</f>
        <v>0</v>
      </c>
      <c r="L325" s="173">
        <v>21</v>
      </c>
      <c r="M325" s="173">
        <f>G325*(1+L325/100)</f>
        <v>0</v>
      </c>
      <c r="N325" s="173">
        <v>0</v>
      </c>
      <c r="O325" s="173">
        <f>ROUND(E325*N325,2)</f>
        <v>0</v>
      </c>
      <c r="P325" s="173">
        <v>0</v>
      </c>
      <c r="Q325" s="173">
        <f>ROUND(E325*P325,2)</f>
        <v>0</v>
      </c>
      <c r="R325" s="173" t="s">
        <v>284</v>
      </c>
      <c r="S325" s="173" t="s">
        <v>167</v>
      </c>
      <c r="T325" s="174" t="s">
        <v>200</v>
      </c>
      <c r="U325" s="160">
        <v>0.105</v>
      </c>
      <c r="V325" s="160">
        <f>ROUND(E325*U325,2)</f>
        <v>22.29</v>
      </c>
      <c r="W325" s="160"/>
      <c r="X325" s="160" t="s">
        <v>590</v>
      </c>
      <c r="Y325" s="151"/>
      <c r="Z325" s="151"/>
      <c r="AA325" s="151"/>
      <c r="AB325" s="151"/>
      <c r="AC325" s="151"/>
      <c r="AD325" s="151"/>
      <c r="AE325" s="151"/>
      <c r="AF325" s="151"/>
      <c r="AG325" s="151" t="s">
        <v>591</v>
      </c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5" t="s">
        <v>593</v>
      </c>
      <c r="D326" s="182"/>
      <c r="E326" s="183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51"/>
      <c r="Z326" s="151"/>
      <c r="AA326" s="151"/>
      <c r="AB326" s="151"/>
      <c r="AC326" s="151"/>
      <c r="AD326" s="151"/>
      <c r="AE326" s="151"/>
      <c r="AF326" s="151"/>
      <c r="AG326" s="151" t="s">
        <v>206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/>
      <c r="B327" s="159"/>
      <c r="C327" s="195" t="s">
        <v>594</v>
      </c>
      <c r="D327" s="182"/>
      <c r="E327" s="183"/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51"/>
      <c r="Z327" s="151"/>
      <c r="AA327" s="151"/>
      <c r="AB327" s="151"/>
      <c r="AC327" s="151"/>
      <c r="AD327" s="151"/>
      <c r="AE327" s="151"/>
      <c r="AF327" s="151"/>
      <c r="AG327" s="151" t="s">
        <v>206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8"/>
      <c r="B328" s="159"/>
      <c r="C328" s="195" t="s">
        <v>601</v>
      </c>
      <c r="D328" s="182"/>
      <c r="E328" s="183">
        <v>212.33025000000001</v>
      </c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51"/>
      <c r="Z328" s="151"/>
      <c r="AA328" s="151"/>
      <c r="AB328" s="151"/>
      <c r="AC328" s="151"/>
      <c r="AD328" s="151"/>
      <c r="AE328" s="151"/>
      <c r="AF328" s="151"/>
      <c r="AG328" s="151" t="s">
        <v>206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68">
        <v>111</v>
      </c>
      <c r="B329" s="169" t="s">
        <v>602</v>
      </c>
      <c r="C329" s="178" t="s">
        <v>603</v>
      </c>
      <c r="D329" s="170" t="s">
        <v>382</v>
      </c>
      <c r="E329" s="171">
        <v>4.4235499999999996</v>
      </c>
      <c r="F329" s="172"/>
      <c r="G329" s="173">
        <f>ROUND(E329*F329,2)</f>
        <v>0</v>
      </c>
      <c r="H329" s="172"/>
      <c r="I329" s="173">
        <f>ROUND(E329*H329,2)</f>
        <v>0</v>
      </c>
      <c r="J329" s="172"/>
      <c r="K329" s="173">
        <f>ROUND(E329*J329,2)</f>
        <v>0</v>
      </c>
      <c r="L329" s="173">
        <v>21</v>
      </c>
      <c r="M329" s="173">
        <f>G329*(1+L329/100)</f>
        <v>0</v>
      </c>
      <c r="N329" s="173">
        <v>0</v>
      </c>
      <c r="O329" s="173">
        <f>ROUND(E329*N329,2)</f>
        <v>0</v>
      </c>
      <c r="P329" s="173">
        <v>0</v>
      </c>
      <c r="Q329" s="173">
        <f>ROUND(E329*P329,2)</f>
        <v>0</v>
      </c>
      <c r="R329" s="173" t="s">
        <v>284</v>
      </c>
      <c r="S329" s="173" t="s">
        <v>167</v>
      </c>
      <c r="T329" s="174" t="s">
        <v>200</v>
      </c>
      <c r="U329" s="160">
        <v>0</v>
      </c>
      <c r="V329" s="160">
        <f>ROUND(E329*U329,2)</f>
        <v>0</v>
      </c>
      <c r="W329" s="160"/>
      <c r="X329" s="160" t="s">
        <v>590</v>
      </c>
      <c r="Y329" s="151"/>
      <c r="Z329" s="151"/>
      <c r="AA329" s="151"/>
      <c r="AB329" s="151"/>
      <c r="AC329" s="151"/>
      <c r="AD329" s="151"/>
      <c r="AE329" s="151"/>
      <c r="AF329" s="151"/>
      <c r="AG329" s="151" t="s">
        <v>591</v>
      </c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8"/>
      <c r="B330" s="159"/>
      <c r="C330" s="195" t="s">
        <v>593</v>
      </c>
      <c r="D330" s="182"/>
      <c r="E330" s="183"/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51"/>
      <c r="Z330" s="151"/>
      <c r="AA330" s="151"/>
      <c r="AB330" s="151"/>
      <c r="AC330" s="151"/>
      <c r="AD330" s="151"/>
      <c r="AE330" s="151"/>
      <c r="AF330" s="151"/>
      <c r="AG330" s="151" t="s">
        <v>206</v>
      </c>
      <c r="AH330" s="151">
        <v>0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58"/>
      <c r="B331" s="159"/>
      <c r="C331" s="195" t="s">
        <v>594</v>
      </c>
      <c r="D331" s="182"/>
      <c r="E331" s="183"/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51"/>
      <c r="Z331" s="151"/>
      <c r="AA331" s="151"/>
      <c r="AB331" s="151"/>
      <c r="AC331" s="151"/>
      <c r="AD331" s="151"/>
      <c r="AE331" s="151"/>
      <c r="AF331" s="151"/>
      <c r="AG331" s="151" t="s">
        <v>206</v>
      </c>
      <c r="AH331" s="151">
        <v>0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95" t="s">
        <v>595</v>
      </c>
      <c r="D332" s="182"/>
      <c r="E332" s="183">
        <v>4.4235499999999996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1"/>
      <c r="Z332" s="151"/>
      <c r="AA332" s="151"/>
      <c r="AB332" s="151"/>
      <c r="AC332" s="151"/>
      <c r="AD332" s="151"/>
      <c r="AE332" s="151"/>
      <c r="AF332" s="151"/>
      <c r="AG332" s="151" t="s">
        <v>206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x14ac:dyDescent="0.2">
      <c r="A333" s="3"/>
      <c r="B333" s="4"/>
      <c r="C333" s="179"/>
      <c r="D333" s="6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AE333">
        <v>15</v>
      </c>
      <c r="AF333">
        <v>21</v>
      </c>
      <c r="AG333" t="s">
        <v>149</v>
      </c>
    </row>
    <row r="334" spans="1:60" x14ac:dyDescent="0.2">
      <c r="A334" s="154"/>
      <c r="B334" s="155" t="s">
        <v>29</v>
      </c>
      <c r="C334" s="180"/>
      <c r="D334" s="156"/>
      <c r="E334" s="157"/>
      <c r="F334" s="157"/>
      <c r="G334" s="176">
        <f>G8+G35+G42+G45+G49+G69+G144+G150+G162+G168+G185+G201+G209+G227+G243+G253+G273+G283+G299+G307+G315</f>
        <v>0</v>
      </c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AE334">
        <f>SUMIF(L7:L332,AE333,G7:G332)</f>
        <v>0</v>
      </c>
      <c r="AF334">
        <f>SUMIF(L7:L332,AF333,G7:G332)</f>
        <v>0</v>
      </c>
      <c r="AG334" t="s">
        <v>193</v>
      </c>
    </row>
    <row r="335" spans="1:60" x14ac:dyDescent="0.2">
      <c r="C335" s="181"/>
      <c r="D335" s="10"/>
      <c r="AG335" t="s">
        <v>194</v>
      </c>
    </row>
    <row r="336" spans="1:60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wBn6aolxUB5aGSWhQshYtttFBC7TCKIhiIOKFNUCue7/vuvL1bSfcRp+KbTxmrquwUvuR5nrBLT3Ad2CVPvLzg==" saltValue="W9zmozwjSwHtKmccjIJcMA==" spinCount="100000" sheet="1" objects="1" scenarios="1"/>
  <mergeCells count="41">
    <mergeCell ref="C317:G317"/>
    <mergeCell ref="C235:G235"/>
    <mergeCell ref="C236:G236"/>
    <mergeCell ref="C237:G237"/>
    <mergeCell ref="C238:G238"/>
    <mergeCell ref="C239:G239"/>
    <mergeCell ref="C249:G249"/>
    <mergeCell ref="C257:G257"/>
    <mergeCell ref="C269:G269"/>
    <mergeCell ref="C279:G279"/>
    <mergeCell ref="C285:G285"/>
    <mergeCell ref="C303:G303"/>
    <mergeCell ref="C234:G234"/>
    <mergeCell ref="C187:G187"/>
    <mergeCell ref="C191:G191"/>
    <mergeCell ref="C193:G193"/>
    <mergeCell ref="C195:G195"/>
    <mergeCell ref="C197:G197"/>
    <mergeCell ref="C205:G205"/>
    <mergeCell ref="C215:G215"/>
    <mergeCell ref="C223:G223"/>
    <mergeCell ref="C231:G231"/>
    <mergeCell ref="C232:G232"/>
    <mergeCell ref="C233:G233"/>
    <mergeCell ref="C181:G181"/>
    <mergeCell ref="C37:G37"/>
    <mergeCell ref="C40:G40"/>
    <mergeCell ref="C75:G75"/>
    <mergeCell ref="C78:G78"/>
    <mergeCell ref="C107:G107"/>
    <mergeCell ref="C146:G146"/>
    <mergeCell ref="C152:G152"/>
    <mergeCell ref="C158:G158"/>
    <mergeCell ref="C173:G173"/>
    <mergeCell ref="C174:G174"/>
    <mergeCell ref="C14:G14"/>
    <mergeCell ref="A1:G1"/>
    <mergeCell ref="C2:G2"/>
    <mergeCell ref="C3:G3"/>
    <mergeCell ref="C4:G4"/>
    <mergeCell ref="C10:G10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3" sqref="F13"/>
    </sheetView>
  </sheetViews>
  <sheetFormatPr defaultRowHeight="12.75" outlineLevelRow="1" x14ac:dyDescent="0.2"/>
  <cols>
    <col min="1" max="1" width="3.42578125" customWidth="1"/>
    <col min="2" max="2" width="12.7109375" style="125" customWidth="1"/>
    <col min="3" max="3" width="63.28515625" style="125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195</v>
      </c>
      <c r="B1" s="257"/>
      <c r="C1" s="257"/>
      <c r="D1" s="257"/>
      <c r="E1" s="257"/>
      <c r="F1" s="257"/>
      <c r="G1" s="257"/>
      <c r="AG1" t="s">
        <v>134</v>
      </c>
    </row>
    <row r="2" spans="1:60" ht="25.15" customHeight="1" x14ac:dyDescent="0.2">
      <c r="A2" s="143" t="s">
        <v>7</v>
      </c>
      <c r="B2" s="48" t="s">
        <v>43</v>
      </c>
      <c r="C2" s="258" t="s">
        <v>44</v>
      </c>
      <c r="D2" s="259"/>
      <c r="E2" s="259"/>
      <c r="F2" s="259"/>
      <c r="G2" s="260"/>
      <c r="AG2" t="s">
        <v>135</v>
      </c>
    </row>
    <row r="3" spans="1:60" ht="25.15" customHeight="1" x14ac:dyDescent="0.2">
      <c r="A3" s="143" t="s">
        <v>8</v>
      </c>
      <c r="B3" s="48" t="s">
        <v>62</v>
      </c>
      <c r="C3" s="258" t="s">
        <v>63</v>
      </c>
      <c r="D3" s="259"/>
      <c r="E3" s="259"/>
      <c r="F3" s="259"/>
      <c r="G3" s="260"/>
      <c r="AC3" s="125" t="s">
        <v>135</v>
      </c>
      <c r="AG3" t="s">
        <v>139</v>
      </c>
    </row>
    <row r="4" spans="1:60" ht="25.15" customHeight="1" x14ac:dyDescent="0.2">
      <c r="A4" s="144" t="s">
        <v>9</v>
      </c>
      <c r="B4" s="145" t="s">
        <v>66</v>
      </c>
      <c r="C4" s="261" t="s">
        <v>67</v>
      </c>
      <c r="D4" s="262"/>
      <c r="E4" s="262"/>
      <c r="F4" s="262"/>
      <c r="G4" s="263"/>
      <c r="AG4" t="s">
        <v>140</v>
      </c>
    </row>
    <row r="5" spans="1:60" x14ac:dyDescent="0.2">
      <c r="D5" s="10"/>
    </row>
    <row r="6" spans="1:60" ht="38.25" x14ac:dyDescent="0.2">
      <c r="A6" s="147" t="s">
        <v>141</v>
      </c>
      <c r="B6" s="149" t="s">
        <v>142</v>
      </c>
      <c r="C6" s="149" t="s">
        <v>143</v>
      </c>
      <c r="D6" s="148" t="s">
        <v>144</v>
      </c>
      <c r="E6" s="147" t="s">
        <v>145</v>
      </c>
      <c r="F6" s="146" t="s">
        <v>146</v>
      </c>
      <c r="G6" s="147" t="s">
        <v>29</v>
      </c>
      <c r="H6" s="150" t="s">
        <v>30</v>
      </c>
      <c r="I6" s="150" t="s">
        <v>147</v>
      </c>
      <c r="J6" s="150" t="s">
        <v>31</v>
      </c>
      <c r="K6" s="150" t="s">
        <v>148</v>
      </c>
      <c r="L6" s="150" t="s">
        <v>149</v>
      </c>
      <c r="M6" s="150" t="s">
        <v>150</v>
      </c>
      <c r="N6" s="150" t="s">
        <v>151</v>
      </c>
      <c r="O6" s="150" t="s">
        <v>152</v>
      </c>
      <c r="P6" s="150" t="s">
        <v>153</v>
      </c>
      <c r="Q6" s="150" t="s">
        <v>154</v>
      </c>
      <c r="R6" s="150" t="s">
        <v>155</v>
      </c>
      <c r="S6" s="150" t="s">
        <v>156</v>
      </c>
      <c r="T6" s="150" t="s">
        <v>157</v>
      </c>
      <c r="U6" s="150" t="s">
        <v>158</v>
      </c>
      <c r="V6" s="150" t="s">
        <v>159</v>
      </c>
      <c r="W6" s="150" t="s">
        <v>160</v>
      </c>
      <c r="X6" s="150" t="s">
        <v>161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2" t="s">
        <v>162</v>
      </c>
      <c r="B8" s="163" t="s">
        <v>92</v>
      </c>
      <c r="C8" s="177" t="s">
        <v>93</v>
      </c>
      <c r="D8" s="164"/>
      <c r="E8" s="165"/>
      <c r="F8" s="166"/>
      <c r="G8" s="166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6"/>
      <c r="S8" s="166"/>
      <c r="T8" s="167"/>
      <c r="U8" s="161"/>
      <c r="V8" s="161">
        <f>SUM(V9:V9)</f>
        <v>0</v>
      </c>
      <c r="W8" s="161"/>
      <c r="X8" s="161"/>
      <c r="AG8" t="s">
        <v>163</v>
      </c>
    </row>
    <row r="9" spans="1:60" outlineLevel="1" x14ac:dyDescent="0.2">
      <c r="A9" s="188">
        <v>1</v>
      </c>
      <c r="B9" s="189" t="s">
        <v>92</v>
      </c>
      <c r="C9" s="197" t="s">
        <v>606</v>
      </c>
      <c r="D9" s="190" t="s">
        <v>279</v>
      </c>
      <c r="E9" s="191">
        <v>1</v>
      </c>
      <c r="F9" s="192"/>
      <c r="G9" s="193">
        <f>ROUND(E9*F9,2)</f>
        <v>0</v>
      </c>
      <c r="H9" s="192"/>
      <c r="I9" s="193">
        <f>ROUND(E9*H9,2)</f>
        <v>0</v>
      </c>
      <c r="J9" s="192"/>
      <c r="K9" s="193">
        <f>ROUND(E9*J9,2)</f>
        <v>0</v>
      </c>
      <c r="L9" s="193">
        <v>21</v>
      </c>
      <c r="M9" s="193">
        <f>G9*(1+L9/100)</f>
        <v>0</v>
      </c>
      <c r="N9" s="193">
        <v>0</v>
      </c>
      <c r="O9" s="193">
        <f>ROUND(E9*N9,2)</f>
        <v>0</v>
      </c>
      <c r="P9" s="193">
        <v>0</v>
      </c>
      <c r="Q9" s="193">
        <f>ROUND(E9*P9,2)</f>
        <v>0</v>
      </c>
      <c r="R9" s="193"/>
      <c r="S9" s="193" t="s">
        <v>228</v>
      </c>
      <c r="T9" s="194" t="s">
        <v>168</v>
      </c>
      <c r="U9" s="160">
        <v>0</v>
      </c>
      <c r="V9" s="160">
        <f>ROUND(E9*U9,2)</f>
        <v>0</v>
      </c>
      <c r="W9" s="160"/>
      <c r="X9" s="160" t="s">
        <v>201</v>
      </c>
      <c r="Y9" s="151"/>
      <c r="Z9" s="151"/>
      <c r="AA9" s="151"/>
      <c r="AB9" s="151"/>
      <c r="AC9" s="151"/>
      <c r="AD9" s="151"/>
      <c r="AE9" s="151"/>
      <c r="AF9" s="151"/>
      <c r="AG9" s="151" t="s">
        <v>202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x14ac:dyDescent="0.2">
      <c r="A10" s="162" t="s">
        <v>162</v>
      </c>
      <c r="B10" s="163" t="s">
        <v>94</v>
      </c>
      <c r="C10" s="177" t="s">
        <v>95</v>
      </c>
      <c r="D10" s="164"/>
      <c r="E10" s="165"/>
      <c r="F10" s="166"/>
      <c r="G10" s="166">
        <f>SUMIF(AG11:AG11,"&lt;&gt;NOR",G11:G11)</f>
        <v>0</v>
      </c>
      <c r="H10" s="166"/>
      <c r="I10" s="166">
        <f>SUM(I11:I11)</f>
        <v>0</v>
      </c>
      <c r="J10" s="166"/>
      <c r="K10" s="166">
        <f>SUM(K11:K11)</f>
        <v>0</v>
      </c>
      <c r="L10" s="166"/>
      <c r="M10" s="166">
        <f>SUM(M11:M11)</f>
        <v>0</v>
      </c>
      <c r="N10" s="166"/>
      <c r="O10" s="166">
        <f>SUM(O11:O11)</f>
        <v>0</v>
      </c>
      <c r="P10" s="166"/>
      <c r="Q10" s="166">
        <f>SUM(Q11:Q11)</f>
        <v>0</v>
      </c>
      <c r="R10" s="166"/>
      <c r="S10" s="166"/>
      <c r="T10" s="167"/>
      <c r="U10" s="161"/>
      <c r="V10" s="161">
        <f>SUM(V11:V11)</f>
        <v>0</v>
      </c>
      <c r="W10" s="161"/>
      <c r="X10" s="161"/>
      <c r="AG10" t="s">
        <v>163</v>
      </c>
    </row>
    <row r="11" spans="1:60" outlineLevel="1" x14ac:dyDescent="0.2">
      <c r="A11" s="188">
        <v>2</v>
      </c>
      <c r="B11" s="189" t="s">
        <v>94</v>
      </c>
      <c r="C11" s="197" t="s">
        <v>607</v>
      </c>
      <c r="D11" s="190" t="s">
        <v>279</v>
      </c>
      <c r="E11" s="191">
        <v>1</v>
      </c>
      <c r="F11" s="192"/>
      <c r="G11" s="193">
        <f>ROUND(E11*F11,2)</f>
        <v>0</v>
      </c>
      <c r="H11" s="192"/>
      <c r="I11" s="193">
        <f>ROUND(E11*H11,2)</f>
        <v>0</v>
      </c>
      <c r="J11" s="192"/>
      <c r="K11" s="193">
        <f>ROUND(E11*J11,2)</f>
        <v>0</v>
      </c>
      <c r="L11" s="193">
        <v>21</v>
      </c>
      <c r="M11" s="193">
        <f>G11*(1+L11/100)</f>
        <v>0</v>
      </c>
      <c r="N11" s="193">
        <v>0</v>
      </c>
      <c r="O11" s="193">
        <f>ROUND(E11*N11,2)</f>
        <v>0</v>
      </c>
      <c r="P11" s="193">
        <v>0</v>
      </c>
      <c r="Q11" s="193">
        <f>ROUND(E11*P11,2)</f>
        <v>0</v>
      </c>
      <c r="R11" s="193"/>
      <c r="S11" s="193" t="s">
        <v>228</v>
      </c>
      <c r="T11" s="194" t="s">
        <v>168</v>
      </c>
      <c r="U11" s="160">
        <v>0</v>
      </c>
      <c r="V11" s="160">
        <f>ROUND(E11*U11,2)</f>
        <v>0</v>
      </c>
      <c r="W11" s="160"/>
      <c r="X11" s="160" t="s">
        <v>201</v>
      </c>
      <c r="Y11" s="151"/>
      <c r="Z11" s="151"/>
      <c r="AA11" s="151"/>
      <c r="AB11" s="151"/>
      <c r="AC11" s="151"/>
      <c r="AD11" s="151"/>
      <c r="AE11" s="151"/>
      <c r="AF11" s="151"/>
      <c r="AG11" s="151" t="s">
        <v>202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62" t="s">
        <v>162</v>
      </c>
      <c r="B12" s="163" t="s">
        <v>116</v>
      </c>
      <c r="C12" s="177" t="s">
        <v>117</v>
      </c>
      <c r="D12" s="164"/>
      <c r="E12" s="165"/>
      <c r="F12" s="166"/>
      <c r="G12" s="166">
        <f>SUMIF(AG13:AG13,"&lt;&gt;NOR",G13:G13)</f>
        <v>0</v>
      </c>
      <c r="H12" s="166"/>
      <c r="I12" s="166">
        <f>SUM(I13:I13)</f>
        <v>0</v>
      </c>
      <c r="J12" s="166"/>
      <c r="K12" s="166">
        <f>SUM(K13:K13)</f>
        <v>0</v>
      </c>
      <c r="L12" s="166"/>
      <c r="M12" s="166">
        <f>SUM(M13:M13)</f>
        <v>0</v>
      </c>
      <c r="N12" s="166"/>
      <c r="O12" s="166">
        <f>SUM(O13:O13)</f>
        <v>0</v>
      </c>
      <c r="P12" s="166"/>
      <c r="Q12" s="166">
        <f>SUM(Q13:Q13)</f>
        <v>0</v>
      </c>
      <c r="R12" s="166"/>
      <c r="S12" s="166"/>
      <c r="T12" s="167"/>
      <c r="U12" s="161"/>
      <c r="V12" s="161">
        <f>SUM(V13:V13)</f>
        <v>0</v>
      </c>
      <c r="W12" s="161"/>
      <c r="X12" s="161"/>
      <c r="AG12" t="s">
        <v>163</v>
      </c>
    </row>
    <row r="13" spans="1:60" outlineLevel="1" x14ac:dyDescent="0.2">
      <c r="A13" s="188">
        <v>3</v>
      </c>
      <c r="B13" s="189" t="s">
        <v>608</v>
      </c>
      <c r="C13" s="197" t="s">
        <v>609</v>
      </c>
      <c r="D13" s="190" t="s">
        <v>279</v>
      </c>
      <c r="E13" s="191">
        <v>1</v>
      </c>
      <c r="F13" s="192"/>
      <c r="G13" s="193">
        <f>ROUND(E13*F13,2)</f>
        <v>0</v>
      </c>
      <c r="H13" s="192"/>
      <c r="I13" s="193">
        <f>ROUND(E13*H13,2)</f>
        <v>0</v>
      </c>
      <c r="J13" s="192"/>
      <c r="K13" s="193">
        <f>ROUND(E13*J13,2)</f>
        <v>0</v>
      </c>
      <c r="L13" s="193">
        <v>21</v>
      </c>
      <c r="M13" s="193">
        <f>G13*(1+L13/100)</f>
        <v>0</v>
      </c>
      <c r="N13" s="193">
        <v>0</v>
      </c>
      <c r="O13" s="193">
        <f>ROUND(E13*N13,2)</f>
        <v>0</v>
      </c>
      <c r="P13" s="193">
        <v>0</v>
      </c>
      <c r="Q13" s="193">
        <f>ROUND(E13*P13,2)</f>
        <v>0</v>
      </c>
      <c r="R13" s="193"/>
      <c r="S13" s="193" t="s">
        <v>228</v>
      </c>
      <c r="T13" s="194" t="s">
        <v>168</v>
      </c>
      <c r="U13" s="160">
        <v>0</v>
      </c>
      <c r="V13" s="160">
        <f>ROUND(E13*U13,2)</f>
        <v>0</v>
      </c>
      <c r="W13" s="160"/>
      <c r="X13" s="160" t="s">
        <v>201</v>
      </c>
      <c r="Y13" s="151"/>
      <c r="Z13" s="151"/>
      <c r="AA13" s="151"/>
      <c r="AB13" s="151"/>
      <c r="AC13" s="151"/>
      <c r="AD13" s="151"/>
      <c r="AE13" s="151"/>
      <c r="AF13" s="151"/>
      <c r="AG13" s="151" t="s">
        <v>202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62" t="s">
        <v>162</v>
      </c>
      <c r="B14" s="163" t="s">
        <v>118</v>
      </c>
      <c r="C14" s="177" t="s">
        <v>119</v>
      </c>
      <c r="D14" s="164"/>
      <c r="E14" s="165"/>
      <c r="F14" s="166"/>
      <c r="G14" s="166">
        <f>SUMIF(AG15:AG15,"&lt;&gt;NOR",G15:G15)</f>
        <v>0</v>
      </c>
      <c r="H14" s="166"/>
      <c r="I14" s="166">
        <f>SUM(I15:I15)</f>
        <v>0</v>
      </c>
      <c r="J14" s="166"/>
      <c r="K14" s="166">
        <f>SUM(K15:K15)</f>
        <v>0</v>
      </c>
      <c r="L14" s="166"/>
      <c r="M14" s="166">
        <f>SUM(M15:M15)</f>
        <v>0</v>
      </c>
      <c r="N14" s="166"/>
      <c r="O14" s="166">
        <f>SUM(O15:O15)</f>
        <v>0</v>
      </c>
      <c r="P14" s="166"/>
      <c r="Q14" s="166">
        <f>SUM(Q15:Q15)</f>
        <v>0</v>
      </c>
      <c r="R14" s="166"/>
      <c r="S14" s="166"/>
      <c r="T14" s="167"/>
      <c r="U14" s="161"/>
      <c r="V14" s="161">
        <f>SUM(V15:V15)</f>
        <v>0</v>
      </c>
      <c r="W14" s="161"/>
      <c r="X14" s="161"/>
      <c r="AG14" t="s">
        <v>163</v>
      </c>
    </row>
    <row r="15" spans="1:60" outlineLevel="1" x14ac:dyDescent="0.2">
      <c r="A15" s="188">
        <v>4</v>
      </c>
      <c r="B15" s="189" t="s">
        <v>610</v>
      </c>
      <c r="C15" s="197" t="s">
        <v>611</v>
      </c>
      <c r="D15" s="190" t="s">
        <v>279</v>
      </c>
      <c r="E15" s="191">
        <v>1</v>
      </c>
      <c r="F15" s="192"/>
      <c r="G15" s="193">
        <f>ROUND(E15*F15,2)</f>
        <v>0</v>
      </c>
      <c r="H15" s="192"/>
      <c r="I15" s="193">
        <f>ROUND(E15*H15,2)</f>
        <v>0</v>
      </c>
      <c r="J15" s="192"/>
      <c r="K15" s="193">
        <f>ROUND(E15*J15,2)</f>
        <v>0</v>
      </c>
      <c r="L15" s="193">
        <v>21</v>
      </c>
      <c r="M15" s="193">
        <f>G15*(1+L15/100)</f>
        <v>0</v>
      </c>
      <c r="N15" s="193">
        <v>0</v>
      </c>
      <c r="O15" s="193">
        <f>ROUND(E15*N15,2)</f>
        <v>0</v>
      </c>
      <c r="P15" s="193">
        <v>0</v>
      </c>
      <c r="Q15" s="193">
        <f>ROUND(E15*P15,2)</f>
        <v>0</v>
      </c>
      <c r="R15" s="193"/>
      <c r="S15" s="193" t="s">
        <v>228</v>
      </c>
      <c r="T15" s="194" t="s">
        <v>168</v>
      </c>
      <c r="U15" s="160">
        <v>0</v>
      </c>
      <c r="V15" s="160">
        <f>ROUND(E15*U15,2)</f>
        <v>0</v>
      </c>
      <c r="W15" s="160"/>
      <c r="X15" s="160" t="s">
        <v>201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202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2" t="s">
        <v>162</v>
      </c>
      <c r="B16" s="163" t="s">
        <v>120</v>
      </c>
      <c r="C16" s="177" t="s">
        <v>121</v>
      </c>
      <c r="D16" s="164"/>
      <c r="E16" s="165"/>
      <c r="F16" s="166"/>
      <c r="G16" s="166">
        <f>SUMIF(AG17:AG17,"&lt;&gt;NOR",G17:G17)</f>
        <v>0</v>
      </c>
      <c r="H16" s="166"/>
      <c r="I16" s="166">
        <f>SUM(I17:I17)</f>
        <v>0</v>
      </c>
      <c r="J16" s="166"/>
      <c r="K16" s="166">
        <f>SUM(K17:K17)</f>
        <v>0</v>
      </c>
      <c r="L16" s="166"/>
      <c r="M16" s="166">
        <f>SUM(M17:M17)</f>
        <v>0</v>
      </c>
      <c r="N16" s="166"/>
      <c r="O16" s="166">
        <f>SUM(O17:O17)</f>
        <v>0</v>
      </c>
      <c r="P16" s="166"/>
      <c r="Q16" s="166">
        <f>SUM(Q17:Q17)</f>
        <v>0</v>
      </c>
      <c r="R16" s="166"/>
      <c r="S16" s="166"/>
      <c r="T16" s="167"/>
      <c r="U16" s="161"/>
      <c r="V16" s="161">
        <f>SUM(V17:V17)</f>
        <v>0</v>
      </c>
      <c r="W16" s="161"/>
      <c r="X16" s="161"/>
      <c r="AG16" t="s">
        <v>163</v>
      </c>
    </row>
    <row r="17" spans="1:60" outlineLevel="1" x14ac:dyDescent="0.2">
      <c r="A17" s="188">
        <v>5</v>
      </c>
      <c r="B17" s="189" t="s">
        <v>612</v>
      </c>
      <c r="C17" s="197" t="s">
        <v>613</v>
      </c>
      <c r="D17" s="190" t="s">
        <v>279</v>
      </c>
      <c r="E17" s="191">
        <v>1</v>
      </c>
      <c r="F17" s="192"/>
      <c r="G17" s="193">
        <f>ROUND(E17*F17,2)</f>
        <v>0</v>
      </c>
      <c r="H17" s="192"/>
      <c r="I17" s="193">
        <f>ROUND(E17*H17,2)</f>
        <v>0</v>
      </c>
      <c r="J17" s="192"/>
      <c r="K17" s="193">
        <f>ROUND(E17*J17,2)</f>
        <v>0</v>
      </c>
      <c r="L17" s="193">
        <v>21</v>
      </c>
      <c r="M17" s="193">
        <f>G17*(1+L17/100)</f>
        <v>0</v>
      </c>
      <c r="N17" s="193">
        <v>0</v>
      </c>
      <c r="O17" s="193">
        <f>ROUND(E17*N17,2)</f>
        <v>0</v>
      </c>
      <c r="P17" s="193">
        <v>0</v>
      </c>
      <c r="Q17" s="193">
        <f>ROUND(E17*P17,2)</f>
        <v>0</v>
      </c>
      <c r="R17" s="193"/>
      <c r="S17" s="193" t="s">
        <v>228</v>
      </c>
      <c r="T17" s="194" t="s">
        <v>168</v>
      </c>
      <c r="U17" s="160">
        <v>0</v>
      </c>
      <c r="V17" s="160">
        <f>ROUND(E17*U17,2)</f>
        <v>0</v>
      </c>
      <c r="W17" s="160"/>
      <c r="X17" s="160" t="s">
        <v>201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202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2" t="s">
        <v>162</v>
      </c>
      <c r="B18" s="163" t="s">
        <v>122</v>
      </c>
      <c r="C18" s="177" t="s">
        <v>123</v>
      </c>
      <c r="D18" s="164"/>
      <c r="E18" s="165"/>
      <c r="F18" s="166"/>
      <c r="G18" s="166">
        <f>SUMIF(AG19:AG19,"&lt;&gt;NOR",G19:G19)</f>
        <v>0</v>
      </c>
      <c r="H18" s="166"/>
      <c r="I18" s="166">
        <f>SUM(I19:I19)</f>
        <v>0</v>
      </c>
      <c r="J18" s="166"/>
      <c r="K18" s="166">
        <f>SUM(K19:K19)</f>
        <v>0</v>
      </c>
      <c r="L18" s="166"/>
      <c r="M18" s="166">
        <f>SUM(M19:M19)</f>
        <v>0</v>
      </c>
      <c r="N18" s="166"/>
      <c r="O18" s="166">
        <f>SUM(O19:O19)</f>
        <v>0</v>
      </c>
      <c r="P18" s="166"/>
      <c r="Q18" s="166">
        <f>SUM(Q19:Q19)</f>
        <v>0</v>
      </c>
      <c r="R18" s="166"/>
      <c r="S18" s="166"/>
      <c r="T18" s="167"/>
      <c r="U18" s="161"/>
      <c r="V18" s="161">
        <f>SUM(V19:V19)</f>
        <v>0</v>
      </c>
      <c r="W18" s="161"/>
      <c r="X18" s="161"/>
      <c r="AG18" t="s">
        <v>163</v>
      </c>
    </row>
    <row r="19" spans="1:60" outlineLevel="1" x14ac:dyDescent="0.2">
      <c r="A19" s="188">
        <v>6</v>
      </c>
      <c r="B19" s="189" t="s">
        <v>614</v>
      </c>
      <c r="C19" s="197" t="s">
        <v>615</v>
      </c>
      <c r="D19" s="190" t="s">
        <v>279</v>
      </c>
      <c r="E19" s="191">
        <v>1</v>
      </c>
      <c r="F19" s="192"/>
      <c r="G19" s="193">
        <f>ROUND(E19*F19,2)</f>
        <v>0</v>
      </c>
      <c r="H19" s="192"/>
      <c r="I19" s="193">
        <f>ROUND(E19*H19,2)</f>
        <v>0</v>
      </c>
      <c r="J19" s="192"/>
      <c r="K19" s="193">
        <f>ROUND(E19*J19,2)</f>
        <v>0</v>
      </c>
      <c r="L19" s="193">
        <v>21</v>
      </c>
      <c r="M19" s="193">
        <f>G19*(1+L19/100)</f>
        <v>0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/>
      <c r="S19" s="193" t="s">
        <v>228</v>
      </c>
      <c r="T19" s="194" t="s">
        <v>168</v>
      </c>
      <c r="U19" s="160">
        <v>0</v>
      </c>
      <c r="V19" s="160">
        <f>ROUND(E19*U19,2)</f>
        <v>0</v>
      </c>
      <c r="W19" s="160"/>
      <c r="X19" s="160" t="s">
        <v>201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202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2" t="s">
        <v>162</v>
      </c>
      <c r="B20" s="163" t="s">
        <v>124</v>
      </c>
      <c r="C20" s="177" t="s">
        <v>125</v>
      </c>
      <c r="D20" s="164"/>
      <c r="E20" s="165"/>
      <c r="F20" s="166"/>
      <c r="G20" s="166">
        <f>SUMIF(AG21:AG21,"&lt;&gt;NOR",G21:G21)</f>
        <v>0</v>
      </c>
      <c r="H20" s="166"/>
      <c r="I20" s="166">
        <f>SUM(I21:I21)</f>
        <v>0</v>
      </c>
      <c r="J20" s="166"/>
      <c r="K20" s="166">
        <f>SUM(K21:K21)</f>
        <v>0</v>
      </c>
      <c r="L20" s="166"/>
      <c r="M20" s="166">
        <f>SUM(M21:M21)</f>
        <v>0</v>
      </c>
      <c r="N20" s="166"/>
      <c r="O20" s="166">
        <f>SUM(O21:O21)</f>
        <v>0</v>
      </c>
      <c r="P20" s="166"/>
      <c r="Q20" s="166">
        <f>SUM(Q21:Q21)</f>
        <v>0</v>
      </c>
      <c r="R20" s="166"/>
      <c r="S20" s="166"/>
      <c r="T20" s="167"/>
      <c r="U20" s="161"/>
      <c r="V20" s="161">
        <f>SUM(V21:V21)</f>
        <v>0</v>
      </c>
      <c r="W20" s="161"/>
      <c r="X20" s="161"/>
      <c r="AG20" t="s">
        <v>163</v>
      </c>
    </row>
    <row r="21" spans="1:60" outlineLevel="1" x14ac:dyDescent="0.2">
      <c r="A21" s="188">
        <v>7</v>
      </c>
      <c r="B21" s="189" t="s">
        <v>616</v>
      </c>
      <c r="C21" s="197" t="s">
        <v>617</v>
      </c>
      <c r="D21" s="190" t="s">
        <v>279</v>
      </c>
      <c r="E21" s="191">
        <v>1</v>
      </c>
      <c r="F21" s="192"/>
      <c r="G21" s="193">
        <f>ROUND(E21*F21,2)</f>
        <v>0</v>
      </c>
      <c r="H21" s="192"/>
      <c r="I21" s="193">
        <f>ROUND(E21*H21,2)</f>
        <v>0</v>
      </c>
      <c r="J21" s="192"/>
      <c r="K21" s="193">
        <f>ROUND(E21*J21,2)</f>
        <v>0</v>
      </c>
      <c r="L21" s="193">
        <v>21</v>
      </c>
      <c r="M21" s="193">
        <f>G21*(1+L21/100)</f>
        <v>0</v>
      </c>
      <c r="N21" s="193">
        <v>0</v>
      </c>
      <c r="O21" s="193">
        <f>ROUND(E21*N21,2)</f>
        <v>0</v>
      </c>
      <c r="P21" s="193">
        <v>0</v>
      </c>
      <c r="Q21" s="193">
        <f>ROUND(E21*P21,2)</f>
        <v>0</v>
      </c>
      <c r="R21" s="193"/>
      <c r="S21" s="193" t="s">
        <v>228</v>
      </c>
      <c r="T21" s="194" t="s">
        <v>168</v>
      </c>
      <c r="U21" s="160">
        <v>0</v>
      </c>
      <c r="V21" s="160">
        <f>ROUND(E21*U21,2)</f>
        <v>0</v>
      </c>
      <c r="W21" s="160"/>
      <c r="X21" s="160" t="s">
        <v>201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202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2" t="s">
        <v>162</v>
      </c>
      <c r="B22" s="163" t="s">
        <v>126</v>
      </c>
      <c r="C22" s="177" t="s">
        <v>127</v>
      </c>
      <c r="D22" s="164"/>
      <c r="E22" s="165"/>
      <c r="F22" s="166"/>
      <c r="G22" s="166">
        <f>SUMIF(AG23:AG23,"&lt;&gt;NOR",G23:G23)</f>
        <v>0</v>
      </c>
      <c r="H22" s="166"/>
      <c r="I22" s="166">
        <f>SUM(I23:I23)</f>
        <v>0</v>
      </c>
      <c r="J22" s="166"/>
      <c r="K22" s="166">
        <f>SUM(K23:K23)</f>
        <v>0</v>
      </c>
      <c r="L22" s="166"/>
      <c r="M22" s="166">
        <f>SUM(M23:M23)</f>
        <v>0</v>
      </c>
      <c r="N22" s="166"/>
      <c r="O22" s="166">
        <f>SUM(O23:O23)</f>
        <v>0</v>
      </c>
      <c r="P22" s="166"/>
      <c r="Q22" s="166">
        <f>SUM(Q23:Q23)</f>
        <v>0</v>
      </c>
      <c r="R22" s="166"/>
      <c r="S22" s="166"/>
      <c r="T22" s="167"/>
      <c r="U22" s="161"/>
      <c r="V22" s="161">
        <f>SUM(V23:V23)</f>
        <v>0</v>
      </c>
      <c r="W22" s="161"/>
      <c r="X22" s="161"/>
      <c r="AG22" t="s">
        <v>163</v>
      </c>
    </row>
    <row r="23" spans="1:60" outlineLevel="1" x14ac:dyDescent="0.2">
      <c r="A23" s="168">
        <v>8</v>
      </c>
      <c r="B23" s="169" t="s">
        <v>618</v>
      </c>
      <c r="C23" s="178" t="s">
        <v>619</v>
      </c>
      <c r="D23" s="170" t="s">
        <v>279</v>
      </c>
      <c r="E23" s="171">
        <v>1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73">
        <v>0</v>
      </c>
      <c r="O23" s="173">
        <f>ROUND(E23*N23,2)</f>
        <v>0</v>
      </c>
      <c r="P23" s="173">
        <v>0</v>
      </c>
      <c r="Q23" s="173">
        <f>ROUND(E23*P23,2)</f>
        <v>0</v>
      </c>
      <c r="R23" s="173"/>
      <c r="S23" s="173" t="s">
        <v>228</v>
      </c>
      <c r="T23" s="174" t="s">
        <v>168</v>
      </c>
      <c r="U23" s="160">
        <v>0</v>
      </c>
      <c r="V23" s="160">
        <f>ROUND(E23*U23,2)</f>
        <v>0</v>
      </c>
      <c r="W23" s="160"/>
      <c r="X23" s="160" t="s">
        <v>201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202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3"/>
      <c r="B24" s="4"/>
      <c r="C24" s="179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149</v>
      </c>
    </row>
    <row r="25" spans="1:60" x14ac:dyDescent="0.2">
      <c r="A25" s="154"/>
      <c r="B25" s="155" t="s">
        <v>29</v>
      </c>
      <c r="C25" s="180"/>
      <c r="D25" s="156"/>
      <c r="E25" s="157"/>
      <c r="F25" s="157"/>
      <c r="G25" s="176">
        <f>G8+G10+G12+G14+G16+G18+G20+G22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193</v>
      </c>
    </row>
    <row r="26" spans="1:60" x14ac:dyDescent="0.2">
      <c r="C26" s="181"/>
      <c r="D26" s="10"/>
      <c r="AG26" t="s">
        <v>194</v>
      </c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4VRc5knnFjINQukkGu1YLBKlVpFGA7pdOSzP83j54XemlVY/y+IdBesEYBQoOHWH9k6zeCxrarO0i5gvFgYRQ==" saltValue="9w7XXake8/PwRWVR+EyWFg==" spinCount="100000" sheet="1"/>
  <mergeCells count="4">
    <mergeCell ref="A1:G1"/>
    <mergeCell ref="C2:G2"/>
    <mergeCell ref="C3:G3"/>
    <mergeCell ref="C4:G4"/>
  </mergeCells>
  <pageMargins left="0.19685039370078741" right="0.19685039370078741" top="0.59055118110236215" bottom="0.39370078740157483" header="0" footer="0.19685039370078741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0 Naklady</vt:lpstr>
      <vt:lpstr>SO 116 1 Pol</vt:lpstr>
      <vt:lpstr>SO 116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 Naklady'!Názvy_tisku</vt:lpstr>
      <vt:lpstr>'SO 116 1 Pol'!Názvy_tisku</vt:lpstr>
      <vt:lpstr>'SO 116 2 Pol'!Názvy_tisku</vt:lpstr>
      <vt:lpstr>oadresa</vt:lpstr>
      <vt:lpstr>Stavba!Objednatel</vt:lpstr>
      <vt:lpstr>Stavba!Objekt</vt:lpstr>
      <vt:lpstr>'00 0 Naklady'!Oblast_tisku</vt:lpstr>
      <vt:lpstr>'SO 116 1 Pol'!Oblast_tisku</vt:lpstr>
      <vt:lpstr>'SO 116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Martin Škarek</cp:lastModifiedBy>
  <cp:lastPrinted>2021-09-14T12:44:33Z</cp:lastPrinted>
  <dcterms:created xsi:type="dcterms:W3CDTF">2009-04-08T07:15:50Z</dcterms:created>
  <dcterms:modified xsi:type="dcterms:W3CDTF">2021-09-15T06:32:30Z</dcterms:modified>
</cp:coreProperties>
</file>